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Gary Dagorn\Desktop\opendata\subventions_sportives\DonneesProduites\"/>
    </mc:Choice>
  </mc:AlternateContent>
  <bookViews>
    <workbookView xWindow="0" yWindow="0" windowWidth="25598" windowHeight="15458" tabRatio="500" activeTab="2"/>
  </bookViews>
  <sheets>
    <sheet name="2015" sheetId="3" r:id="rId1"/>
    <sheet name="2016" sheetId="2" r:id="rId2"/>
    <sheet name="2017" sheetId="1" r:id="rId3"/>
    <sheet name="Comparaison années" sheetId="5" r:id="rId4"/>
    <sheet name="Par asso 2015-2016-2017" sheetId="4" r:id="rId5"/>
    <sheet name="Top sports" sheetId="6" r:id="rId6"/>
    <sheet name="Haut niveau" sheetId="7" r:id="rId7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7" l="1"/>
  <c r="B26" i="7"/>
  <c r="I23" i="7"/>
  <c r="F23" i="7"/>
  <c r="G52" i="6"/>
  <c r="D52" i="6"/>
  <c r="A52" i="6"/>
  <c r="G40" i="6"/>
  <c r="H48" i="6"/>
  <c r="H47" i="6"/>
  <c r="H46" i="6"/>
  <c r="H45" i="6"/>
  <c r="H44" i="6"/>
  <c r="D40" i="6"/>
  <c r="E48" i="6"/>
  <c r="E47" i="6"/>
  <c r="E46" i="6"/>
  <c r="E45" i="6"/>
  <c r="E44" i="6"/>
  <c r="A40" i="6"/>
  <c r="B48" i="6"/>
  <c r="B47" i="6"/>
  <c r="B46" i="6"/>
  <c r="B45" i="6"/>
  <c r="B44" i="6"/>
  <c r="G41" i="6"/>
  <c r="D41" i="6"/>
  <c r="A41" i="6"/>
  <c r="H37" i="6"/>
  <c r="H36" i="6"/>
  <c r="H35" i="6"/>
  <c r="H34" i="6"/>
  <c r="H33" i="6"/>
  <c r="H32" i="6"/>
  <c r="E37" i="6"/>
  <c r="E36" i="6"/>
  <c r="E35" i="6"/>
  <c r="E34" i="6"/>
  <c r="E33" i="6"/>
  <c r="E32" i="6"/>
  <c r="B37" i="6"/>
  <c r="B36" i="6"/>
  <c r="B35" i="6"/>
  <c r="B34" i="6"/>
  <c r="B33" i="6"/>
  <c r="B32" i="6"/>
  <c r="E62" i="5"/>
  <c r="D62" i="5"/>
  <c r="C9" i="5"/>
  <c r="C18" i="5"/>
  <c r="C25" i="5"/>
  <c r="C27" i="5"/>
  <c r="C29" i="5"/>
  <c r="C31" i="5"/>
  <c r="C33" i="5"/>
  <c r="C34" i="5"/>
  <c r="C45" i="5"/>
  <c r="C53" i="5"/>
  <c r="C55" i="5"/>
  <c r="C56" i="5"/>
  <c r="C58" i="5"/>
  <c r="C60" i="5"/>
  <c r="C62" i="5"/>
  <c r="D72" i="4"/>
  <c r="D166" i="4"/>
  <c r="D78" i="4"/>
  <c r="D151" i="4"/>
  <c r="D66" i="4"/>
  <c r="D122" i="4"/>
  <c r="D160" i="4"/>
  <c r="D154" i="4"/>
  <c r="D146" i="4"/>
  <c r="D90" i="4"/>
  <c r="D49" i="4"/>
  <c r="D93" i="4"/>
  <c r="D23" i="4"/>
  <c r="D84" i="4"/>
  <c r="C59" i="1"/>
  <c r="C4" i="3"/>
  <c r="C34" i="3"/>
  <c r="C37" i="3"/>
  <c r="C43" i="3"/>
  <c r="C44" i="3"/>
  <c r="C46" i="3"/>
  <c r="C40" i="3"/>
  <c r="C12" i="3"/>
  <c r="C18" i="3"/>
  <c r="C24" i="3"/>
  <c r="C49" i="3"/>
  <c r="C47" i="3"/>
  <c r="C51" i="3"/>
  <c r="C54" i="3"/>
  <c r="C59" i="3"/>
  <c r="C61" i="2"/>
</calcChain>
</file>

<file path=xl/sharedStrings.xml><?xml version="1.0" encoding="utf-8"?>
<sst xmlns="http://schemas.openxmlformats.org/spreadsheetml/2006/main" count="1147" uniqueCount="247">
  <si>
    <t>Association</t>
  </si>
  <si>
    <t>Sport</t>
  </si>
  <si>
    <t>Montant sub</t>
  </si>
  <si>
    <t>AIR Roller</t>
  </si>
  <si>
    <t>Roller</t>
  </si>
  <si>
    <t>Archers de Guyenne</t>
  </si>
  <si>
    <t>Tir à l’arc</t>
  </si>
  <si>
    <t>Arts martiaux shaolin Bordeaux</t>
  </si>
  <si>
    <t>Arts martiaux</t>
  </si>
  <si>
    <t>Association des centres d’animation des quartiers de Bordeaux – ACAQB</t>
  </si>
  <si>
    <t>Omnisport</t>
  </si>
  <si>
    <t>Association génération du golf de Bordeaux Lac</t>
  </si>
  <si>
    <t>Golf</t>
  </si>
  <si>
    <t>Association génération Dupaty</t>
  </si>
  <si>
    <t>Association promotion insertion sport en Aquitaine – APIS</t>
  </si>
  <si>
    <t>Association sportive Charles Martin</t>
  </si>
  <si>
    <t>Association sportive des sourds de Bordeaux – ASSB 33</t>
  </si>
  <si>
    <t>Handisport</t>
  </si>
  <si>
    <t>Avant-garde Jeanne d’Arc de Bordeaux Caudéran – AGJA</t>
  </si>
  <si>
    <t>Bacalan tennis club</t>
  </si>
  <si>
    <t>Tennis</t>
  </si>
  <si>
    <t>Badminton club Barbey</t>
  </si>
  <si>
    <t>Badminton</t>
  </si>
  <si>
    <t>Bordeaux athlétic club</t>
  </si>
  <si>
    <t>Athlétisme</t>
  </si>
  <si>
    <t>Bordeaux Bastide Basket</t>
  </si>
  <si>
    <t>Basketball</t>
  </si>
  <si>
    <t>Bordeaux Bastide escrime</t>
  </si>
  <si>
    <t>Escrime</t>
  </si>
  <si>
    <t>Bordeaux étudiants Club – BEC</t>
  </si>
  <si>
    <t>Bordeaux football américain – Les lions de Bordeaux</t>
  </si>
  <si>
    <t>Football américain</t>
  </si>
  <si>
    <t>Bordeaux Gironde hockey sur glace (BGHG)</t>
  </si>
  <si>
    <t>Hockey sur glace</t>
  </si>
  <si>
    <t>Bordeaux handisport tennis</t>
  </si>
  <si>
    <t>Bordeaux Mérignac volley</t>
  </si>
  <si>
    <t>Volley</t>
  </si>
  <si>
    <t>Bordeaux rollerblading association – BRA</t>
  </si>
  <si>
    <t>Bordeaux sports de glace</t>
  </si>
  <si>
    <t>Boxers de Bordeaux – SASP</t>
  </si>
  <si>
    <t>Club athlétique municipal de Bordeaux</t>
  </si>
  <si>
    <t>Club Pyrénées Aquitaine</t>
  </si>
  <si>
    <t>Emulation nautique de Bordeaux</t>
  </si>
  <si>
    <t>Aquatique</t>
  </si>
  <si>
    <t>Envol d’Aquitaine Bordeaux-Mirail</t>
  </si>
  <si>
    <t>Gymnastique</t>
  </si>
  <si>
    <t>Football Club des Girondins de Bordeaux – FCGB</t>
  </si>
  <si>
    <t>Football</t>
  </si>
  <si>
    <t>Girondins de Bordeaux Bastide handball Club</t>
  </si>
  <si>
    <t>Handball</t>
  </si>
  <si>
    <t>Girondins de Bordeaux omnisports</t>
  </si>
  <si>
    <t>Guyenne handi-nages</t>
  </si>
  <si>
    <t>Hockey Garonne sport</t>
  </si>
  <si>
    <t>Jeunes de Saint-Augustin Bordeaux basket – SASP</t>
  </si>
  <si>
    <t>Judo club bacalanais</t>
  </si>
  <si>
    <t>Judo</t>
  </si>
  <si>
    <t>Jumping international de Bordeaux</t>
  </si>
  <si>
    <t>Sport équestre</t>
  </si>
  <si>
    <t>Kan-Kra Team</t>
  </si>
  <si>
    <t>L’aiglon centre de jeunesse</t>
  </si>
  <si>
    <t>La flèche de Bordeaux</t>
  </si>
  <si>
    <t>Les coqs rouges</t>
  </si>
  <si>
    <t>Les jeunes de Saint-Augustin – JSA</t>
  </si>
  <si>
    <t>Les léopards de Guyenne</t>
  </si>
  <si>
    <t>New basket attitude</t>
  </si>
  <si>
    <t>Racing club de Bordeaux Métropole</t>
  </si>
  <si>
    <t>Savate boxe française de Bordeaux – SBFB</t>
  </si>
  <si>
    <t>Boxe</t>
  </si>
  <si>
    <t>Sporting Chantecler Bordeaux Nord le Lac</t>
  </si>
  <si>
    <t>Sporting club la bastidienne</t>
  </si>
  <si>
    <t>Stade Bastide Bordeaux Benauge</t>
  </si>
  <si>
    <t>Stade bordelais ASPTT</t>
  </si>
  <si>
    <t>Tennis club Bordeaux Bastide</t>
  </si>
  <si>
    <t>Union Bordeaux-Bègles</t>
  </si>
  <si>
    <t>Rugby</t>
  </si>
  <si>
    <t>Union Saint-Bruno</t>
  </si>
  <si>
    <t>Union Saint-Jean</t>
  </si>
  <si>
    <t>Union sportive jeunes de Saint-Augustin (USJSA-CPA)</t>
  </si>
  <si>
    <t>Union sportive les Chartrons</t>
  </si>
  <si>
    <t>Villa Primrose</t>
  </si>
  <si>
    <t>TOTAL</t>
  </si>
  <si>
    <t>Tir à l'arc</t>
  </si>
  <si>
    <t>Associations</t>
  </si>
  <si>
    <t>Arts martiaux Shaolin Bordeaux</t>
  </si>
  <si>
    <t>Association promotion insertion sport - APIS</t>
  </si>
  <si>
    <t>Assoication sportive des sourds de Bordeaux - ASSB</t>
  </si>
  <si>
    <t>Assoication sportive du golf de Bordeaux-Lac</t>
  </si>
  <si>
    <t>Attention inertie renouvelable - A.I.R</t>
  </si>
  <si>
    <t>Avant garde Jeanne d'Arc de Bordeaux Caudéran - AGJA</t>
  </si>
  <si>
    <t>Bastide Benauge Futsal</t>
  </si>
  <si>
    <t>Bordeaux athlétique club - B.A.C</t>
  </si>
  <si>
    <t>Bordeaux basket</t>
  </si>
  <si>
    <t>Bordeaux Bastide Escrime</t>
  </si>
  <si>
    <t>Bordeaux étudiants Club - B.E.C</t>
  </si>
  <si>
    <t>Bordeaux football américain</t>
  </si>
  <si>
    <t>Bordeaux Gironde hockey sur glace</t>
  </si>
  <si>
    <t>Club ahtlétique municipal - C.A.M</t>
  </si>
  <si>
    <t>Envol Aquitaine - Bordeaux Mirail</t>
  </si>
  <si>
    <t>Hockey garonne sport</t>
  </si>
  <si>
    <t>Impacts Aquitaine</t>
  </si>
  <si>
    <t>Kan Kra Team</t>
  </si>
  <si>
    <t>L'aiglon - centre de jeunesse</t>
  </si>
  <si>
    <t>Les jeunes de Saint-Augustin - JSA</t>
  </si>
  <si>
    <t>New Basket attitude</t>
  </si>
  <si>
    <t>Racing club de Bordeaux</t>
  </si>
  <si>
    <t>Savate boxe française de Bordeaux</t>
  </si>
  <si>
    <t>Sporting club Chantecler Bordeaux Nord le Lac</t>
  </si>
  <si>
    <t>Stade bastide Bordeaux Benauge - S.B.B.B</t>
  </si>
  <si>
    <t>Union sportive des Chartrons</t>
  </si>
  <si>
    <t>Union sportive les jeunes de Saint-Augustin - Club Pyrénées Aquitaine - JSA/CPA</t>
  </si>
  <si>
    <t>Villa primrose</t>
  </si>
  <si>
    <t>ÉVÈNEMENTS SPORTIFS - SUBVENTIONS A AFFECTER</t>
  </si>
  <si>
    <t>Bordeaux Mérignac Volley</t>
  </si>
  <si>
    <t>Boxers de Bordeaux - SASP</t>
  </si>
  <si>
    <t>Football Club des Girondins de Bordeaux</t>
  </si>
  <si>
    <t>Jeunes de Saint Augustin Bordeaux Basket - SASP</t>
  </si>
  <si>
    <t>Jumping International de Bordeaux</t>
  </si>
  <si>
    <t>Léopards de guyenne</t>
  </si>
  <si>
    <t>Union Bordeaux Bègles</t>
  </si>
  <si>
    <t>Union Bordeaux Bègles - SASP</t>
  </si>
  <si>
    <t>Association des centres d'animation de quartiers de Bordeaux - ACAQB</t>
  </si>
  <si>
    <t>Volleyball</t>
  </si>
  <si>
    <t>Bordeaux Athlétique club</t>
  </si>
  <si>
    <t>athlétisme</t>
  </si>
  <si>
    <t>Club athlétique municipal</t>
  </si>
  <si>
    <t>Bordeaux Basket</t>
  </si>
  <si>
    <t>basket</t>
  </si>
  <si>
    <t>Basket</t>
  </si>
  <si>
    <t>Jeunes de Saint-Augustin Bordeaux basket - SASP</t>
  </si>
  <si>
    <t>Impacts aquitaine</t>
  </si>
  <si>
    <t>Savate Boxe francaise de Bordeaux</t>
  </si>
  <si>
    <t>Association promotion insertion sport-APIS</t>
  </si>
  <si>
    <t>Avant garde Jeanne d'Arc de Bordeaux Caudéran- AGJA</t>
  </si>
  <si>
    <t>Bordeaux etudiants club</t>
  </si>
  <si>
    <t>Club Pyrénees aquitaine</t>
  </si>
  <si>
    <t>Girondins de bordeaux omnisports</t>
  </si>
  <si>
    <t>L'aiglon-centre  de jeunesse</t>
  </si>
  <si>
    <t>Les jeunes de Saint Augustin</t>
  </si>
  <si>
    <t>Sporting club la Bastidienne</t>
  </si>
  <si>
    <t>Stade Bordelais ASPTT</t>
  </si>
  <si>
    <t>Union Saint Bruno</t>
  </si>
  <si>
    <t>Union Saint Jean</t>
  </si>
  <si>
    <t xml:space="preserve">Bordeaux sports </t>
  </si>
  <si>
    <t>escrime</t>
  </si>
  <si>
    <t>Union sportive les jeunes de Saint Augustin -Club Pyrennes Aquitaine</t>
  </si>
  <si>
    <t>football</t>
  </si>
  <si>
    <t xml:space="preserve">Football   </t>
  </si>
  <si>
    <t>football US</t>
  </si>
  <si>
    <t>Futsal</t>
  </si>
  <si>
    <t>Association sportive du golf de Bordeaux Lac</t>
  </si>
  <si>
    <t>Envol d'Aquitaine Bordeaux Mirail</t>
  </si>
  <si>
    <t>Girondins de Bordeaux Bastide handball club</t>
  </si>
  <si>
    <t>handball</t>
  </si>
  <si>
    <t>Léopards de Guyenne</t>
  </si>
  <si>
    <t xml:space="preserve">handisport </t>
  </si>
  <si>
    <t xml:space="preserve">Association sportive  des sourds de Bordeaux </t>
  </si>
  <si>
    <t>handisports</t>
  </si>
  <si>
    <t>Guyenne Handi-nages</t>
  </si>
  <si>
    <t>hockey garonne sport</t>
  </si>
  <si>
    <t>Bordeaux Gironde Hockey sur glace</t>
  </si>
  <si>
    <t>hockey sur glace</t>
  </si>
  <si>
    <t>Judo club girondins omnisports</t>
  </si>
  <si>
    <t>Attention inertie renouvelable</t>
  </si>
  <si>
    <t>Rollers</t>
  </si>
  <si>
    <t>tennis</t>
  </si>
  <si>
    <t>villa primrose</t>
  </si>
  <si>
    <t>tennis et hockey</t>
  </si>
  <si>
    <t>La fleche de Bordeaux</t>
  </si>
  <si>
    <t>volleyball</t>
  </si>
  <si>
    <t>badminton</t>
  </si>
  <si>
    <t>boxe</t>
  </si>
  <si>
    <t>football us</t>
  </si>
  <si>
    <t>futsal</t>
  </si>
  <si>
    <t>golf</t>
  </si>
  <si>
    <t>gymnastique</t>
  </si>
  <si>
    <t>handisport</t>
  </si>
  <si>
    <t>judo</t>
  </si>
  <si>
    <t>rollers</t>
  </si>
  <si>
    <t>rubgy</t>
  </si>
  <si>
    <t>sports equestre</t>
  </si>
  <si>
    <t>Patinage</t>
  </si>
  <si>
    <t>hockey sur gazon</t>
  </si>
  <si>
    <t>tennis et hockey sur gazon</t>
  </si>
  <si>
    <t>Tennis et hockey sur gazon</t>
  </si>
  <si>
    <t>Hockey sur gazon</t>
  </si>
  <si>
    <t>Année</t>
  </si>
  <si>
    <t>Attention inertie renouvelable – AIR Roller</t>
  </si>
  <si>
    <t>Association sportive des sourds de Bordeaux - ASSB 33</t>
  </si>
  <si>
    <t>Association promotion insertion sport en Aquitaine - APIS</t>
  </si>
  <si>
    <t>Assoication sportive du golf de Bordeaux Lac</t>
  </si>
  <si>
    <t>Avant garde Jeanne d’Arc de Bordeaux Caudéran - AGJA</t>
  </si>
  <si>
    <t>Bordeaux Athlétique club - B.A.C</t>
  </si>
  <si>
    <t>Club athlétique municipal de Bordeaux - C.A.M</t>
  </si>
  <si>
    <t>Club ahtlétique municipal de Bordeaux - C.A.M</t>
  </si>
  <si>
    <t>Envol d'Aquitaine Bordeaux-Mirail</t>
  </si>
  <si>
    <t>Jeunes de Saint-Augustin Bordeaux Basket - SASP</t>
  </si>
  <si>
    <t>L'aiglon centre de jeunesse</t>
  </si>
  <si>
    <t>L'aiglon centre  de jeunesse</t>
  </si>
  <si>
    <t>Union sportive les jeunes de Saint-Augustin (USJSA-CPA)</t>
  </si>
  <si>
    <t>Union sportive les jeunes de Saint Augustin - Club Pyrennes Aquitaine</t>
  </si>
  <si>
    <t>Type de sports</t>
  </si>
  <si>
    <t>Année 2015</t>
  </si>
  <si>
    <t>Année 2016</t>
  </si>
  <si>
    <t>Année 2017</t>
  </si>
  <si>
    <t>Attention Inertie Renouvelable - AIR Roller</t>
  </si>
  <si>
    <t>Bordeaux Rollerblading Association - BRA</t>
  </si>
  <si>
    <t>Tennis / Hockey sur gazon</t>
  </si>
  <si>
    <t>EVENEMENTS SPORTIFS - SUBVENTIONS A AFFECTER</t>
  </si>
  <si>
    <t>Pourcentage</t>
  </si>
  <si>
    <t>Top 5/Total</t>
  </si>
  <si>
    <t>Sport/Top 5</t>
  </si>
  <si>
    <t>Handisport/Total</t>
  </si>
  <si>
    <t>Club</t>
  </si>
  <si>
    <t>Type</t>
  </si>
  <si>
    <t>Subventions</t>
  </si>
  <si>
    <t>Union Bordeaux Bègles-SASP</t>
  </si>
  <si>
    <t>Jeunes de Saint Augustin Bordeaux Basket-SASP</t>
  </si>
  <si>
    <t>Boxers de Bordeaux -SASP</t>
  </si>
  <si>
    <t>Football Club des Girondins de Bordeaux- SASP</t>
  </si>
  <si>
    <t>Omnisports</t>
  </si>
  <si>
    <t>Jeune de Saint Augustin Bordeaux Basket-SASP</t>
  </si>
  <si>
    <t>Boxers de Bordeaux-SASP</t>
  </si>
  <si>
    <t>Football Club des Girondins de Bordeaux- FCGB</t>
  </si>
  <si>
    <t xml:space="preserve">Football Club des Girondins de Bordeaux </t>
  </si>
  <si>
    <t>Volley Ball</t>
  </si>
  <si>
    <t xml:space="preserve">Villa Primrose </t>
  </si>
  <si>
    <t>Tennis et Hockey</t>
  </si>
  <si>
    <t>Girondins de Bordeaux Omnisports</t>
  </si>
  <si>
    <t xml:space="preserve">Union Bordeaux Bègles  </t>
  </si>
  <si>
    <t>Bordeaux Etudiant Club-BEC</t>
  </si>
  <si>
    <t xml:space="preserve">Club athlétique municipal de Bordeaux </t>
  </si>
  <si>
    <t>Bordeaux étudiants Club- BEC</t>
  </si>
  <si>
    <t>Jumoing international de Bordeaux</t>
  </si>
  <si>
    <t>Sports équestre</t>
  </si>
  <si>
    <t>Patinage artistique</t>
  </si>
  <si>
    <t xml:space="preserve">Emulation nautique de Bordeaux </t>
  </si>
  <si>
    <t>Sports aquatique</t>
  </si>
  <si>
    <t>Aviron Canoe-Kayak</t>
  </si>
  <si>
    <t>Association sportive du golf de Bordeaux- Lac</t>
  </si>
  <si>
    <t>Handisports</t>
  </si>
  <si>
    <t>TOTAL=</t>
  </si>
  <si>
    <t>Part du financement des sports haut niveau sur le total des subventions</t>
  </si>
  <si>
    <t>Soutien aux structures de haut niveau en 2015</t>
  </si>
  <si>
    <t>Soutien aux structures de haut niveau en 2016</t>
  </si>
  <si>
    <t>Soutien aux structures de haut niveau en 2017</t>
  </si>
  <si>
    <t>Aviron et canoë kayak</t>
  </si>
  <si>
    <t>Montant subvention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</si>
</sst>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Liberation Sans"/>
    </font>
    <font>
      <b/>
      <sz val="10"/>
      <color theme="1"/>
      <name val="Liberation Sans"/>
    </font>
    <font>
      <sz val="10"/>
      <color theme="0"/>
      <name val="Liberation San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Liberation Sans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b/>
      <sz val="16"/>
      <color rgb="FF0070C0"/>
      <name val="Calibri (Corps)"/>
    </font>
    <font>
      <b/>
      <sz val="16"/>
      <color rgb="FFFFC000"/>
      <name val="Calibri (Corps)"/>
    </font>
    <font>
      <b/>
      <sz val="16"/>
      <color rgb="FF00B050"/>
      <name val="Calibri (Corps)"/>
    </font>
    <font>
      <b/>
      <sz val="16"/>
      <color rgb="FF7030A0"/>
      <name val="Calibri (Corps)"/>
    </font>
    <font>
      <b/>
      <sz val="16"/>
      <color rgb="FFFF0000"/>
      <name val="Calibri (Corps)"/>
    </font>
    <font>
      <b/>
      <sz val="14"/>
      <color rgb="FFFF0000"/>
      <name val="Calibri"/>
      <scheme val="minor"/>
    </font>
    <font>
      <sz val="12"/>
      <color rgb="FF3366FF"/>
      <name val="Calibri"/>
      <scheme val="minor"/>
    </font>
    <font>
      <b/>
      <sz val="14"/>
      <color rgb="FF3366FF"/>
      <name val="Calibri"/>
      <scheme val="minor"/>
    </font>
    <font>
      <sz val="12"/>
      <color rgb="FFFF0000"/>
      <name val="Calibri"/>
    </font>
    <font>
      <b/>
      <sz val="22"/>
      <color rgb="FFFF0000"/>
      <name val="Calibri"/>
      <scheme val="minor"/>
    </font>
    <font>
      <b/>
      <sz val="22"/>
      <color theme="8"/>
      <name val="Calibri"/>
      <scheme val="minor"/>
    </font>
    <font>
      <b/>
      <sz val="22"/>
      <color rgb="FF3366FF"/>
      <name val="Calibri"/>
      <scheme val="minor"/>
    </font>
    <font>
      <sz val="16"/>
      <color theme="0"/>
      <name val="Calibri"/>
      <scheme val="minor"/>
    </font>
    <font>
      <b/>
      <sz val="16"/>
      <color theme="1"/>
      <name val="Calibri"/>
      <scheme val="minor"/>
    </font>
    <font>
      <sz val="16"/>
      <color rgb="FFFF0000"/>
      <name val="Calibri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23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96C"/>
        <bgColor indexed="64"/>
      </patternFill>
    </fill>
    <fill>
      <patternFill patternType="solid">
        <fgColor rgb="FF1FFA2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8FA21"/>
        <bgColor indexed="64"/>
      </patternFill>
    </fill>
    <fill>
      <patternFill patternType="solid">
        <fgColor rgb="FFC995FF"/>
        <bgColor indexed="64"/>
      </patternFill>
    </fill>
    <fill>
      <patternFill patternType="solid">
        <fgColor rgb="FFFFED6A"/>
        <bgColor indexed="64"/>
      </patternFill>
    </fill>
    <fill>
      <patternFill patternType="solid">
        <fgColor rgb="FF11FA3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/>
    <xf numFmtId="3" fontId="0" fillId="0" borderId="0" xfId="0" applyNumberFormat="1"/>
    <xf numFmtId="0" fontId="13" fillId="0" borderId="0" xfId="0" applyFont="1"/>
    <xf numFmtId="0" fontId="11" fillId="3" borderId="0" xfId="0" applyFont="1" applyFill="1"/>
    <xf numFmtId="0" fontId="11" fillId="4" borderId="0" xfId="0" applyFont="1" applyFill="1"/>
    <xf numFmtId="0" fontId="14" fillId="4" borderId="0" xfId="0" applyFont="1" applyFill="1"/>
    <xf numFmtId="0" fontId="12" fillId="5" borderId="0" xfId="0" applyFont="1" applyFill="1"/>
    <xf numFmtId="0" fontId="12" fillId="6" borderId="0" xfId="0" applyFont="1" applyFill="1"/>
    <xf numFmtId="0" fontId="4" fillId="7" borderId="0" xfId="0" applyFont="1" applyFill="1" applyAlignment="1">
      <alignment horizontal="right" vertical="center" wrapText="1"/>
    </xf>
    <xf numFmtId="3" fontId="8" fillId="0" borderId="0" xfId="0" applyNumberFormat="1" applyFont="1"/>
    <xf numFmtId="0" fontId="0" fillId="8" borderId="0" xfId="0" applyFill="1"/>
    <xf numFmtId="3" fontId="0" fillId="8" borderId="0" xfId="0" applyNumberFormat="1" applyFill="1"/>
    <xf numFmtId="0" fontId="0" fillId="9" borderId="0" xfId="0" applyFill="1"/>
    <xf numFmtId="0" fontId="13" fillId="9" borderId="0" xfId="0" applyFont="1" applyFill="1"/>
    <xf numFmtId="0" fontId="2" fillId="10" borderId="0" xfId="0" applyFont="1" applyFill="1" applyAlignment="1">
      <alignment horizontal="left" vertical="center" wrapText="1"/>
    </xf>
    <xf numFmtId="0" fontId="0" fillId="10" borderId="0" xfId="0" applyFill="1"/>
    <xf numFmtId="0" fontId="2" fillId="10" borderId="0" xfId="0" applyFont="1" applyFill="1" applyAlignment="1">
      <alignment horizontal="right" vertical="center" wrapText="1"/>
    </xf>
    <xf numFmtId="0" fontId="9" fillId="11" borderId="0" xfId="0" applyFont="1" applyFill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3" fontId="10" fillId="0" borderId="0" xfId="0" applyNumberFormat="1" applyFont="1"/>
    <xf numFmtId="0" fontId="10" fillId="0" borderId="0" xfId="0" applyFont="1"/>
    <xf numFmtId="0" fontId="23" fillId="0" borderId="0" xfId="0" applyFont="1"/>
    <xf numFmtId="3" fontId="21" fillId="0" borderId="0" xfId="0" applyNumberFormat="1" applyFont="1"/>
    <xf numFmtId="0" fontId="0" fillId="11" borderId="0" xfId="0" applyFill="1"/>
    <xf numFmtId="0" fontId="8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left" vertical="center" wrapText="1"/>
    </xf>
    <xf numFmtId="0" fontId="0" fillId="11" borderId="1" xfId="0" applyFill="1" applyBorder="1"/>
    <xf numFmtId="0" fontId="8" fillId="14" borderId="1" xfId="0" applyFont="1" applyFill="1" applyBorder="1"/>
    <xf numFmtId="3" fontId="8" fillId="14" borderId="1" xfId="0" applyNumberFormat="1" applyFont="1" applyFill="1" applyBorder="1"/>
    <xf numFmtId="0" fontId="8" fillId="15" borderId="1" xfId="0" applyFont="1" applyFill="1" applyBorder="1"/>
    <xf numFmtId="3" fontId="8" fillId="15" borderId="1" xfId="0" applyNumberFormat="1" applyFont="1" applyFill="1" applyBorder="1"/>
    <xf numFmtId="0" fontId="8" fillId="15" borderId="1" xfId="0" applyFont="1" applyFill="1" applyBorder="1" applyAlignment="1">
      <alignment horizontal="left" vertical="center" wrapText="1"/>
    </xf>
    <xf numFmtId="0" fontId="8" fillId="16" borderId="1" xfId="0" applyFont="1" applyFill="1" applyBorder="1"/>
    <xf numFmtId="3" fontId="8" fillId="16" borderId="1" xfId="0" applyNumberFormat="1" applyFont="1" applyFill="1" applyBorder="1"/>
    <xf numFmtId="0" fontId="8" fillId="16" borderId="1" xfId="0" applyFont="1" applyFill="1" applyBorder="1" applyAlignment="1">
      <alignment horizontal="left" vertical="center" wrapText="1"/>
    </xf>
    <xf numFmtId="0" fontId="27" fillId="13" borderId="1" xfId="0" applyFont="1" applyFill="1" applyBorder="1"/>
    <xf numFmtId="3" fontId="27" fillId="13" borderId="1" xfId="0" applyNumberFormat="1" applyFont="1" applyFill="1" applyBorder="1"/>
    <xf numFmtId="0" fontId="27" fillId="13" borderId="1" xfId="0" applyFont="1" applyFill="1" applyBorder="1" applyAlignment="1">
      <alignment horizontal="left" vertical="center" wrapText="1"/>
    </xf>
    <xf numFmtId="0" fontId="8" fillId="17" borderId="1" xfId="0" applyFont="1" applyFill="1" applyBorder="1" applyAlignment="1">
      <alignment horizontal="left" vertical="center" wrapText="1"/>
    </xf>
    <xf numFmtId="0" fontId="8" fillId="18" borderId="1" xfId="0" applyFont="1" applyFill="1" applyBorder="1"/>
    <xf numFmtId="0" fontId="8" fillId="18" borderId="1" xfId="0" applyFont="1" applyFill="1" applyBorder="1" applyAlignment="1">
      <alignment horizontal="left" vertical="center" wrapText="1"/>
    </xf>
    <xf numFmtId="0" fontId="8" fillId="19" borderId="1" xfId="0" applyFont="1" applyFill="1" applyBorder="1"/>
    <xf numFmtId="0" fontId="8" fillId="20" borderId="1" xfId="0" applyFont="1" applyFill="1" applyBorder="1"/>
    <xf numFmtId="3" fontId="8" fillId="20" borderId="1" xfId="0" applyNumberFormat="1" applyFont="1" applyFill="1" applyBorder="1"/>
    <xf numFmtId="0" fontId="8" fillId="20" borderId="1" xfId="0" applyFont="1" applyFill="1" applyBorder="1" applyAlignment="1">
      <alignment horizontal="left" vertical="center" wrapText="1"/>
    </xf>
    <xf numFmtId="0" fontId="8" fillId="21" borderId="1" xfId="0" applyFont="1" applyFill="1" applyBorder="1" applyAlignment="1">
      <alignment horizontal="left" vertical="center" wrapText="1"/>
    </xf>
    <xf numFmtId="0" fontId="8" fillId="21" borderId="1" xfId="0" applyFont="1" applyFill="1" applyBorder="1"/>
    <xf numFmtId="0" fontId="8" fillId="22" borderId="1" xfId="0" applyFont="1" applyFill="1" applyBorder="1" applyAlignment="1">
      <alignment horizontal="left" vertical="center" wrapText="1"/>
    </xf>
    <xf numFmtId="0" fontId="8" fillId="22" borderId="1" xfId="0" applyFont="1" applyFill="1" applyBorder="1"/>
    <xf numFmtId="0" fontId="8" fillId="0" borderId="2" xfId="0" applyFont="1" applyBorder="1"/>
    <xf numFmtId="0" fontId="8" fillId="0" borderId="2" xfId="0" applyFont="1" applyBorder="1" applyAlignment="1">
      <alignment horizontal="left" vertical="center" wrapText="1"/>
    </xf>
    <xf numFmtId="0" fontId="0" fillId="0" borderId="2" xfId="0" applyFill="1" applyBorder="1"/>
    <xf numFmtId="0" fontId="28" fillId="12" borderId="1" xfId="0" applyFont="1" applyFill="1" applyBorder="1"/>
    <xf numFmtId="9" fontId="8" fillId="0" borderId="1" xfId="79" applyFont="1" applyBorder="1"/>
    <xf numFmtId="0" fontId="8" fillId="11" borderId="0" xfId="0" applyFont="1" applyFill="1"/>
    <xf numFmtId="0" fontId="8" fillId="26" borderId="0" xfId="0" applyFont="1" applyFill="1"/>
    <xf numFmtId="0" fontId="28" fillId="0" borderId="1" xfId="0" applyFont="1" applyFill="1" applyBorder="1"/>
    <xf numFmtId="0" fontId="8" fillId="0" borderId="1" xfId="0" applyFont="1" applyBorder="1" applyAlignment="1">
      <alignment horizontal="left"/>
    </xf>
    <xf numFmtId="0" fontId="28" fillId="27" borderId="0" xfId="0" applyFont="1" applyFill="1"/>
    <xf numFmtId="0" fontId="28" fillId="28" borderId="0" xfId="0" applyFont="1" applyFill="1"/>
    <xf numFmtId="0" fontId="28" fillId="29" borderId="0" xfId="0" applyFont="1" applyFill="1"/>
    <xf numFmtId="0" fontId="30" fillId="28" borderId="0" xfId="0" applyFont="1" applyFill="1"/>
    <xf numFmtId="0" fontId="31" fillId="29" borderId="0" xfId="0" applyFont="1" applyFill="1"/>
    <xf numFmtId="0" fontId="32" fillId="27" borderId="0" xfId="0" applyFont="1" applyFill="1"/>
    <xf numFmtId="0" fontId="32" fillId="28" borderId="0" xfId="0" applyFont="1" applyFill="1"/>
    <xf numFmtId="0" fontId="0" fillId="0" borderId="0" xfId="0" applyFont="1"/>
    <xf numFmtId="0" fontId="33" fillId="0" borderId="0" xfId="0" applyFont="1"/>
    <xf numFmtId="0" fontId="30" fillId="0" borderId="0" xfId="0" applyFont="1"/>
    <xf numFmtId="9" fontId="0" fillId="0" borderId="0" xfId="0" applyNumberFormat="1"/>
    <xf numFmtId="10" fontId="0" fillId="0" borderId="0" xfId="0" applyNumberFormat="1"/>
    <xf numFmtId="9" fontId="0" fillId="0" borderId="0" xfId="79" applyFont="1"/>
    <xf numFmtId="0" fontId="4" fillId="7" borderId="0" xfId="0" applyFont="1" applyFill="1" applyAlignment="1">
      <alignment horizontal="left" vertical="center" wrapText="1"/>
    </xf>
    <xf numFmtId="0" fontId="24" fillId="12" borderId="1" xfId="0" applyFont="1" applyFill="1" applyBorder="1" applyAlignment="1">
      <alignment horizontal="center"/>
    </xf>
    <xf numFmtId="0" fontId="25" fillId="12" borderId="1" xfId="0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"/>
    </xf>
    <xf numFmtId="0" fontId="8" fillId="23" borderId="1" xfId="0" applyFont="1" applyFill="1" applyBorder="1" applyAlignment="1">
      <alignment horizontal="center"/>
    </xf>
    <xf numFmtId="0" fontId="8" fillId="24" borderId="1" xfId="0" applyFont="1" applyFill="1" applyBorder="1" applyAlignment="1">
      <alignment horizontal="center"/>
    </xf>
    <xf numFmtId="0" fontId="8" fillId="25" borderId="1" xfId="0" applyFont="1" applyFill="1" applyBorder="1" applyAlignment="1">
      <alignment horizontal="center"/>
    </xf>
    <xf numFmtId="9" fontId="29" fillId="0" borderId="1" xfId="79" applyFont="1" applyBorder="1" applyAlignment="1">
      <alignment horizontal="center"/>
    </xf>
    <xf numFmtId="9" fontId="29" fillId="0" borderId="3" xfId="79" applyFont="1" applyBorder="1" applyAlignment="1">
      <alignment horizontal="center"/>
    </xf>
    <xf numFmtId="9" fontId="29" fillId="0" borderId="4" xfId="79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8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Normal" xfId="0" builtinId="0"/>
    <cellStyle name="Percent" xfId="7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activeCell="B85" sqref="B85"/>
    </sheetView>
  </sheetViews>
  <sheetFormatPr defaultColWidth="11" defaultRowHeight="15.75"/>
  <cols>
    <col min="1" max="1" width="65.8125" customWidth="1"/>
    <col min="2" max="2" width="23.3125" customWidth="1"/>
    <col min="3" max="3" width="17.8125" bestFit="1" customWidth="1"/>
  </cols>
  <sheetData>
    <row r="1" spans="1:3">
      <c r="A1" s="8" t="s">
        <v>0</v>
      </c>
      <c r="B1" s="8" t="s">
        <v>1</v>
      </c>
      <c r="C1" s="8" t="s">
        <v>246</v>
      </c>
    </row>
    <row r="2" spans="1:3">
      <c r="A2" t="s">
        <v>83</v>
      </c>
      <c r="B2" t="s">
        <v>8</v>
      </c>
      <c r="C2">
        <v>1000</v>
      </c>
    </row>
    <row r="3" spans="1:3">
      <c r="A3" t="s">
        <v>122</v>
      </c>
      <c r="B3" t="s">
        <v>123</v>
      </c>
      <c r="C3">
        <v>9000</v>
      </c>
    </row>
    <row r="4" spans="1:3">
      <c r="A4" t="s">
        <v>124</v>
      </c>
      <c r="B4" t="s">
        <v>123</v>
      </c>
      <c r="C4" s="6">
        <f>SUM(80900+1000+46000+97800)</f>
        <v>225700</v>
      </c>
    </row>
    <row r="5" spans="1:3">
      <c r="A5" t="s">
        <v>21</v>
      </c>
      <c r="B5" t="s">
        <v>22</v>
      </c>
      <c r="C5">
        <v>4000</v>
      </c>
    </row>
    <row r="6" spans="1:3">
      <c r="A6" t="s">
        <v>125</v>
      </c>
      <c r="B6" t="s">
        <v>126</v>
      </c>
      <c r="C6" s="6">
        <v>16000</v>
      </c>
    </row>
    <row r="7" spans="1:3">
      <c r="A7" t="s">
        <v>128</v>
      </c>
      <c r="B7" t="s">
        <v>127</v>
      </c>
      <c r="C7" s="6">
        <v>290000</v>
      </c>
    </row>
    <row r="8" spans="1:3">
      <c r="A8" t="s">
        <v>103</v>
      </c>
      <c r="B8" t="s">
        <v>127</v>
      </c>
      <c r="C8" s="6">
        <v>9000</v>
      </c>
    </row>
    <row r="9" spans="1:3">
      <c r="A9" t="s">
        <v>129</v>
      </c>
      <c r="B9" t="s">
        <v>67</v>
      </c>
      <c r="C9" s="6">
        <v>9000</v>
      </c>
    </row>
    <row r="10" spans="1:3">
      <c r="A10" t="s">
        <v>130</v>
      </c>
      <c r="B10" t="s">
        <v>67</v>
      </c>
      <c r="C10" s="6">
        <v>2000</v>
      </c>
    </row>
    <row r="11" spans="1:3">
      <c r="A11" t="s">
        <v>92</v>
      </c>
      <c r="B11" t="s">
        <v>143</v>
      </c>
      <c r="C11">
        <v>4000</v>
      </c>
    </row>
    <row r="12" spans="1:3">
      <c r="A12" t="s">
        <v>114</v>
      </c>
      <c r="B12" t="s">
        <v>47</v>
      </c>
      <c r="C12">
        <f>SUM(100000+230000)</f>
        <v>330000</v>
      </c>
    </row>
    <row r="13" spans="1:3">
      <c r="A13" t="s">
        <v>138</v>
      </c>
      <c r="B13" t="s">
        <v>47</v>
      </c>
      <c r="C13" s="6">
        <v>22000</v>
      </c>
    </row>
    <row r="14" spans="1:3">
      <c r="A14" t="s">
        <v>144</v>
      </c>
      <c r="B14" t="s">
        <v>145</v>
      </c>
      <c r="C14" s="6">
        <v>18000</v>
      </c>
    </row>
    <row r="15" spans="1:3">
      <c r="A15" t="s">
        <v>104</v>
      </c>
      <c r="B15" t="s">
        <v>146</v>
      </c>
      <c r="C15" s="6">
        <v>22000</v>
      </c>
    </row>
    <row r="16" spans="1:3">
      <c r="A16" t="s">
        <v>94</v>
      </c>
      <c r="B16" t="s">
        <v>147</v>
      </c>
      <c r="C16">
        <v>3000</v>
      </c>
    </row>
    <row r="17" spans="1:3">
      <c r="A17" t="s">
        <v>89</v>
      </c>
      <c r="B17" t="s">
        <v>148</v>
      </c>
      <c r="C17">
        <v>2000</v>
      </c>
    </row>
    <row r="18" spans="1:3">
      <c r="A18" t="s">
        <v>149</v>
      </c>
      <c r="B18" t="s">
        <v>12</v>
      </c>
      <c r="C18">
        <f xml:space="preserve"> SUM(3000+3000)</f>
        <v>6000</v>
      </c>
    </row>
    <row r="19" spans="1:3">
      <c r="A19" t="s">
        <v>150</v>
      </c>
      <c r="B19" t="s">
        <v>45</v>
      </c>
      <c r="C19" s="6">
        <v>5000</v>
      </c>
    </row>
    <row r="20" spans="1:3">
      <c r="A20" t="s">
        <v>151</v>
      </c>
      <c r="B20" t="s">
        <v>152</v>
      </c>
      <c r="C20" s="6">
        <v>100000</v>
      </c>
    </row>
    <row r="21" spans="1:3">
      <c r="A21" t="s">
        <v>153</v>
      </c>
      <c r="B21" t="s">
        <v>17</v>
      </c>
      <c r="C21" s="6">
        <v>14000</v>
      </c>
    </row>
    <row r="22" spans="1:3">
      <c r="A22" t="s">
        <v>34</v>
      </c>
      <c r="B22" t="s">
        <v>154</v>
      </c>
      <c r="C22">
        <v>1000</v>
      </c>
    </row>
    <row r="23" spans="1:3">
      <c r="A23" t="s">
        <v>155</v>
      </c>
      <c r="B23" t="s">
        <v>156</v>
      </c>
      <c r="C23">
        <v>1500</v>
      </c>
    </row>
    <row r="24" spans="1:3">
      <c r="A24" t="s">
        <v>157</v>
      </c>
      <c r="B24" t="s">
        <v>156</v>
      </c>
      <c r="C24">
        <f>SUM(3000+2000)</f>
        <v>5000</v>
      </c>
    </row>
    <row r="25" spans="1:3">
      <c r="A25" t="s">
        <v>158</v>
      </c>
      <c r="B25" t="s">
        <v>181</v>
      </c>
      <c r="C25" s="6">
        <v>2000</v>
      </c>
    </row>
    <row r="26" spans="1:3">
      <c r="A26" t="s">
        <v>159</v>
      </c>
      <c r="B26" t="s">
        <v>160</v>
      </c>
      <c r="C26" s="6">
        <v>30000</v>
      </c>
    </row>
    <row r="27" spans="1:3">
      <c r="A27" t="s">
        <v>113</v>
      </c>
      <c r="B27" t="s">
        <v>33</v>
      </c>
      <c r="C27" s="6">
        <v>175500</v>
      </c>
    </row>
    <row r="28" spans="1:3">
      <c r="A28" t="s">
        <v>54</v>
      </c>
      <c r="B28" t="s">
        <v>55</v>
      </c>
      <c r="C28" s="6">
        <v>4000</v>
      </c>
    </row>
    <row r="29" spans="1:3">
      <c r="A29" t="s">
        <v>161</v>
      </c>
      <c r="B29" t="s">
        <v>55</v>
      </c>
      <c r="C29" s="6">
        <v>1000</v>
      </c>
    </row>
    <row r="30" spans="1:3">
      <c r="A30" t="s">
        <v>120</v>
      </c>
      <c r="B30" t="s">
        <v>10</v>
      </c>
      <c r="C30" s="6">
        <v>17400</v>
      </c>
    </row>
    <row r="31" spans="1:3">
      <c r="A31" t="s">
        <v>131</v>
      </c>
      <c r="B31" t="s">
        <v>10</v>
      </c>
      <c r="C31">
        <v>2500</v>
      </c>
    </row>
    <row r="32" spans="1:3">
      <c r="A32" t="s">
        <v>15</v>
      </c>
      <c r="B32" t="s">
        <v>10</v>
      </c>
      <c r="C32">
        <v>5500</v>
      </c>
    </row>
    <row r="33" spans="1:3">
      <c r="A33" t="s">
        <v>132</v>
      </c>
      <c r="B33" t="s">
        <v>10</v>
      </c>
      <c r="C33" s="6">
        <v>87700</v>
      </c>
    </row>
    <row r="34" spans="1:3">
      <c r="A34" t="s">
        <v>133</v>
      </c>
      <c r="B34" t="s">
        <v>10</v>
      </c>
      <c r="C34" s="6">
        <f xml:space="preserve"> SUM(123800+ 43300)</f>
        <v>167100</v>
      </c>
    </row>
    <row r="35" spans="1:3">
      <c r="A35" t="s">
        <v>142</v>
      </c>
      <c r="B35" t="s">
        <v>10</v>
      </c>
      <c r="C35" s="6">
        <v>65000</v>
      </c>
    </row>
    <row r="36" spans="1:3">
      <c r="A36" t="s">
        <v>134</v>
      </c>
      <c r="B36" t="s">
        <v>10</v>
      </c>
      <c r="C36" s="6">
        <v>3500</v>
      </c>
    </row>
    <row r="37" spans="1:3">
      <c r="A37" t="s">
        <v>135</v>
      </c>
      <c r="B37" t="s">
        <v>10</v>
      </c>
      <c r="C37" s="6">
        <f>SUM(70000+ 5000+55000)</f>
        <v>130000</v>
      </c>
    </row>
    <row r="38" spans="1:3">
      <c r="A38" t="s">
        <v>136</v>
      </c>
      <c r="B38" t="s">
        <v>10</v>
      </c>
      <c r="C38" s="6">
        <v>1500</v>
      </c>
    </row>
    <row r="39" spans="1:3">
      <c r="A39" t="s">
        <v>167</v>
      </c>
      <c r="B39" t="s">
        <v>10</v>
      </c>
      <c r="C39" s="6">
        <v>6000</v>
      </c>
    </row>
    <row r="40" spans="1:3">
      <c r="A40" t="s">
        <v>61</v>
      </c>
      <c r="B40" t="s">
        <v>10</v>
      </c>
      <c r="C40" s="6">
        <f>SUM(37500+17200)</f>
        <v>54700</v>
      </c>
    </row>
    <row r="41" spans="1:3">
      <c r="A41" t="s">
        <v>137</v>
      </c>
      <c r="B41" t="s">
        <v>10</v>
      </c>
      <c r="C41" s="6">
        <v>103100</v>
      </c>
    </row>
    <row r="42" spans="1:3">
      <c r="A42" t="s">
        <v>106</v>
      </c>
      <c r="B42" t="s">
        <v>10</v>
      </c>
      <c r="C42" s="6">
        <v>31400</v>
      </c>
    </row>
    <row r="43" spans="1:3">
      <c r="A43" t="s">
        <v>139</v>
      </c>
      <c r="B43" t="s">
        <v>10</v>
      </c>
      <c r="C43" s="6">
        <f>SUM(2300+229500+217200+267410)</f>
        <v>716410</v>
      </c>
    </row>
    <row r="44" spans="1:3">
      <c r="A44" t="s">
        <v>140</v>
      </c>
      <c r="B44" t="s">
        <v>10</v>
      </c>
      <c r="C44" s="6">
        <f xml:space="preserve"> SUM(124300+2000+82000)</f>
        <v>208300</v>
      </c>
    </row>
    <row r="45" spans="1:3">
      <c r="A45" t="s">
        <v>141</v>
      </c>
      <c r="B45" t="s">
        <v>10</v>
      </c>
      <c r="C45" s="6">
        <v>33400</v>
      </c>
    </row>
    <row r="46" spans="1:3">
      <c r="A46" t="s">
        <v>108</v>
      </c>
      <c r="B46" t="s">
        <v>10</v>
      </c>
      <c r="C46" s="6">
        <f>SUM(43000+15000)</f>
        <v>58000</v>
      </c>
    </row>
    <row r="47" spans="1:3">
      <c r="A47" t="s">
        <v>38</v>
      </c>
      <c r="B47" t="s">
        <v>180</v>
      </c>
      <c r="C47" s="6">
        <f>SUM(10000+15000)</f>
        <v>25000</v>
      </c>
    </row>
    <row r="48" spans="1:3">
      <c r="A48" t="s">
        <v>162</v>
      </c>
      <c r="B48" t="s">
        <v>163</v>
      </c>
      <c r="C48" s="6">
        <v>11000</v>
      </c>
    </row>
    <row r="49" spans="1:3">
      <c r="A49" t="s">
        <v>73</v>
      </c>
      <c r="B49" t="s">
        <v>74</v>
      </c>
      <c r="C49">
        <f>SUM(450000+50000)</f>
        <v>500000</v>
      </c>
    </row>
    <row r="50" spans="1:3">
      <c r="A50" t="s">
        <v>56</v>
      </c>
      <c r="B50" t="s">
        <v>57</v>
      </c>
      <c r="C50" s="6">
        <v>40000</v>
      </c>
    </row>
    <row r="51" spans="1:3">
      <c r="A51" t="s">
        <v>42</v>
      </c>
      <c r="B51" t="s">
        <v>245</v>
      </c>
      <c r="C51" s="6">
        <f>SUM(61760+8500+41200)</f>
        <v>111460</v>
      </c>
    </row>
    <row r="52" spans="1:3">
      <c r="A52" t="s">
        <v>19</v>
      </c>
      <c r="B52" t="s">
        <v>20</v>
      </c>
      <c r="C52">
        <v>2000</v>
      </c>
    </row>
    <row r="53" spans="1:3">
      <c r="A53" t="s">
        <v>70</v>
      </c>
      <c r="B53" t="s">
        <v>164</v>
      </c>
      <c r="C53" s="6">
        <v>13000</v>
      </c>
    </row>
    <row r="54" spans="1:3">
      <c r="A54" t="s">
        <v>165</v>
      </c>
      <c r="B54" t="s">
        <v>182</v>
      </c>
      <c r="C54" s="6">
        <f>SUM(42000+77000)</f>
        <v>119000</v>
      </c>
    </row>
    <row r="55" spans="1:3">
      <c r="A55" t="s">
        <v>5</v>
      </c>
      <c r="B55" t="s">
        <v>81</v>
      </c>
      <c r="C55">
        <v>500</v>
      </c>
    </row>
    <row r="56" spans="1:3">
      <c r="A56" t="s">
        <v>112</v>
      </c>
      <c r="B56" t="s">
        <v>168</v>
      </c>
      <c r="C56" s="6">
        <v>80000</v>
      </c>
    </row>
    <row r="57" spans="1:3">
      <c r="A57" t="s">
        <v>111</v>
      </c>
      <c r="C57" s="6">
        <v>68030</v>
      </c>
    </row>
    <row r="59" spans="1:3">
      <c r="A59" s="12" t="s">
        <v>80</v>
      </c>
      <c r="B59" s="12"/>
      <c r="C59" s="12">
        <f>SUM(C2:C58)</f>
        <v>3973200</v>
      </c>
    </row>
    <row r="61" spans="1:3" ht="21">
      <c r="A61" s="5" t="s">
        <v>10</v>
      </c>
      <c r="B61" s="14">
        <v>1691510</v>
      </c>
    </row>
    <row r="62" spans="1:3" ht="21">
      <c r="A62" s="5" t="s">
        <v>178</v>
      </c>
      <c r="B62" s="5">
        <v>500000</v>
      </c>
    </row>
    <row r="63" spans="1:3" ht="21">
      <c r="A63" s="5" t="s">
        <v>145</v>
      </c>
      <c r="B63" s="14">
        <v>392000</v>
      </c>
    </row>
    <row r="64" spans="1:3" ht="21">
      <c r="A64" s="5" t="s">
        <v>126</v>
      </c>
      <c r="B64" s="14">
        <v>315000</v>
      </c>
    </row>
    <row r="65" spans="1:2" ht="21">
      <c r="A65" s="5" t="s">
        <v>123</v>
      </c>
      <c r="B65" s="14">
        <v>234700</v>
      </c>
    </row>
    <row r="66" spans="1:2" ht="21">
      <c r="A66" s="5" t="s">
        <v>160</v>
      </c>
      <c r="B66" s="14">
        <v>205500</v>
      </c>
    </row>
    <row r="67" spans="1:2" ht="21">
      <c r="A67" s="5" t="s">
        <v>166</v>
      </c>
      <c r="B67" s="5">
        <v>119000</v>
      </c>
    </row>
    <row r="68" spans="1:2" ht="21">
      <c r="A68" s="5" t="s">
        <v>43</v>
      </c>
      <c r="B68" s="5">
        <v>111460</v>
      </c>
    </row>
    <row r="69" spans="1:2" ht="21">
      <c r="A69" s="5" t="s">
        <v>152</v>
      </c>
      <c r="B69" s="5">
        <v>100000</v>
      </c>
    </row>
    <row r="70" spans="1:2" ht="21">
      <c r="A70" s="5" t="s">
        <v>168</v>
      </c>
      <c r="B70" s="5">
        <v>80000</v>
      </c>
    </row>
    <row r="71" spans="1:2" ht="21">
      <c r="A71" s="5" t="s">
        <v>179</v>
      </c>
      <c r="B71" s="5">
        <v>40000</v>
      </c>
    </row>
    <row r="72" spans="1:2" ht="21">
      <c r="A72" s="5" t="s">
        <v>180</v>
      </c>
      <c r="B72" s="5">
        <v>25000</v>
      </c>
    </row>
    <row r="73" spans="1:2" ht="21">
      <c r="A73" s="5" t="s">
        <v>175</v>
      </c>
      <c r="B73" s="14">
        <v>21500</v>
      </c>
    </row>
    <row r="74" spans="1:2" ht="21">
      <c r="A74" s="5" t="s">
        <v>164</v>
      </c>
      <c r="B74" s="5">
        <v>15000</v>
      </c>
    </row>
    <row r="75" spans="1:2" ht="21">
      <c r="A75" s="5" t="s">
        <v>170</v>
      </c>
      <c r="B75" s="14">
        <v>11000</v>
      </c>
    </row>
    <row r="76" spans="1:2" ht="21">
      <c r="A76" s="5" t="s">
        <v>177</v>
      </c>
      <c r="B76" s="5">
        <v>11000</v>
      </c>
    </row>
    <row r="77" spans="1:2" ht="21">
      <c r="A77" s="5" t="s">
        <v>173</v>
      </c>
      <c r="B77" s="5">
        <v>6000</v>
      </c>
    </row>
    <row r="78" spans="1:2" ht="21">
      <c r="A78" s="5" t="s">
        <v>174</v>
      </c>
      <c r="B78" s="5">
        <v>5000</v>
      </c>
    </row>
    <row r="79" spans="1:2" ht="21">
      <c r="A79" s="5" t="s">
        <v>176</v>
      </c>
      <c r="B79" s="14">
        <v>5000</v>
      </c>
    </row>
    <row r="80" spans="1:2" ht="21">
      <c r="A80" s="5" t="s">
        <v>169</v>
      </c>
      <c r="B80" s="5">
        <v>4000</v>
      </c>
    </row>
    <row r="81" spans="1:2" ht="21">
      <c r="A81" s="5" t="s">
        <v>143</v>
      </c>
      <c r="B81" s="5">
        <v>4000</v>
      </c>
    </row>
    <row r="82" spans="1:2" ht="21">
      <c r="A82" s="5" t="s">
        <v>171</v>
      </c>
      <c r="B82" s="5">
        <v>3000</v>
      </c>
    </row>
    <row r="83" spans="1:2" ht="21">
      <c r="A83" s="5" t="s">
        <v>172</v>
      </c>
      <c r="B83" s="5">
        <v>2000</v>
      </c>
    </row>
    <row r="84" spans="1:2" ht="21">
      <c r="A84" s="5" t="s">
        <v>181</v>
      </c>
      <c r="B84" s="14">
        <v>2000</v>
      </c>
    </row>
    <row r="85" spans="1:2" ht="21">
      <c r="A85" s="5" t="s">
        <v>8</v>
      </c>
      <c r="B85" s="5">
        <v>1000</v>
      </c>
    </row>
    <row r="86" spans="1:2" ht="21">
      <c r="A86" s="5" t="s">
        <v>81</v>
      </c>
      <c r="B86" s="5">
        <v>500</v>
      </c>
    </row>
  </sheetData>
  <sortState ref="A62:B86">
    <sortCondition descending="1" ref="B6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workbookViewId="0">
      <selection activeCell="C2" sqref="C2"/>
    </sheetView>
  </sheetViews>
  <sheetFormatPr defaultColWidth="11" defaultRowHeight="15.75"/>
  <cols>
    <col min="1" max="1" width="58.6875" customWidth="1"/>
    <col min="2" max="2" width="26.5" customWidth="1"/>
    <col min="3" max="3" width="20.1875" customWidth="1"/>
  </cols>
  <sheetData>
    <row r="1" spans="1:3">
      <c r="A1" s="9" t="s">
        <v>82</v>
      </c>
      <c r="B1" s="10" t="s">
        <v>1</v>
      </c>
      <c r="C1" s="9" t="s">
        <v>246</v>
      </c>
    </row>
    <row r="2" spans="1:3">
      <c r="A2" t="s">
        <v>42</v>
      </c>
      <c r="B2" s="7" t="s">
        <v>245</v>
      </c>
      <c r="C2">
        <v>115603</v>
      </c>
    </row>
    <row r="3" spans="1:3">
      <c r="A3" t="s">
        <v>83</v>
      </c>
      <c r="B3" s="7" t="s">
        <v>8</v>
      </c>
      <c r="C3">
        <v>1000</v>
      </c>
    </row>
    <row r="4" spans="1:3">
      <c r="A4" t="s">
        <v>90</v>
      </c>
      <c r="B4" s="7" t="s">
        <v>24</v>
      </c>
      <c r="C4">
        <v>9000</v>
      </c>
    </row>
    <row r="5" spans="1:3">
      <c r="A5" t="s">
        <v>96</v>
      </c>
      <c r="B5" s="7" t="s">
        <v>24</v>
      </c>
      <c r="C5">
        <v>230700</v>
      </c>
    </row>
    <row r="6" spans="1:3">
      <c r="A6" t="s">
        <v>21</v>
      </c>
      <c r="B6" s="7" t="s">
        <v>22</v>
      </c>
      <c r="C6">
        <v>3000</v>
      </c>
    </row>
    <row r="7" spans="1:3">
      <c r="A7" t="s">
        <v>91</v>
      </c>
      <c r="B7" s="7" t="s">
        <v>26</v>
      </c>
      <c r="C7">
        <v>16000</v>
      </c>
    </row>
    <row r="8" spans="1:3">
      <c r="A8" t="s">
        <v>115</v>
      </c>
      <c r="B8" s="7" t="s">
        <v>26</v>
      </c>
      <c r="C8">
        <v>280000</v>
      </c>
    </row>
    <row r="9" spans="1:3">
      <c r="A9" t="s">
        <v>103</v>
      </c>
      <c r="B9" s="7" t="s">
        <v>26</v>
      </c>
      <c r="C9">
        <v>10000</v>
      </c>
    </row>
    <row r="10" spans="1:3">
      <c r="A10" t="s">
        <v>99</v>
      </c>
      <c r="B10" s="7" t="s">
        <v>67</v>
      </c>
      <c r="C10">
        <v>7000</v>
      </c>
    </row>
    <row r="11" spans="1:3">
      <c r="A11" t="s">
        <v>100</v>
      </c>
      <c r="B11" s="7" t="s">
        <v>67</v>
      </c>
      <c r="C11">
        <v>2000</v>
      </c>
    </row>
    <row r="12" spans="1:3">
      <c r="A12" t="s">
        <v>105</v>
      </c>
      <c r="B12" s="7" t="s">
        <v>67</v>
      </c>
      <c r="C12">
        <v>2000</v>
      </c>
    </row>
    <row r="13" spans="1:3">
      <c r="A13" t="s">
        <v>92</v>
      </c>
      <c r="B13" s="7" t="s">
        <v>28</v>
      </c>
      <c r="C13">
        <v>4000</v>
      </c>
    </row>
    <row r="14" spans="1:3">
      <c r="A14" t="s">
        <v>13</v>
      </c>
      <c r="B14" s="7" t="s">
        <v>47</v>
      </c>
      <c r="C14">
        <v>2000</v>
      </c>
    </row>
    <row r="15" spans="1:3">
      <c r="A15" t="s">
        <v>114</v>
      </c>
      <c r="B15" s="7" t="s">
        <v>47</v>
      </c>
      <c r="C15">
        <v>100000</v>
      </c>
    </row>
    <row r="16" spans="1:3">
      <c r="A16" t="s">
        <v>104</v>
      </c>
      <c r="B16" s="7" t="s">
        <v>47</v>
      </c>
      <c r="C16">
        <v>22000</v>
      </c>
    </row>
    <row r="17" spans="1:3">
      <c r="A17" t="s">
        <v>69</v>
      </c>
      <c r="B17" s="7" t="s">
        <v>47</v>
      </c>
      <c r="C17">
        <v>21500</v>
      </c>
    </row>
    <row r="18" spans="1:3">
      <c r="A18" t="s">
        <v>109</v>
      </c>
      <c r="B18" s="7" t="s">
        <v>47</v>
      </c>
      <c r="C18">
        <v>17000</v>
      </c>
    </row>
    <row r="19" spans="1:3">
      <c r="A19" t="s">
        <v>94</v>
      </c>
      <c r="B19" s="7" t="s">
        <v>31</v>
      </c>
      <c r="C19">
        <v>3000</v>
      </c>
    </row>
    <row r="20" spans="1:3">
      <c r="A20" t="s">
        <v>89</v>
      </c>
      <c r="B20" s="7" t="s">
        <v>148</v>
      </c>
      <c r="C20">
        <v>2000</v>
      </c>
    </row>
    <row r="21" spans="1:3">
      <c r="A21" t="s">
        <v>86</v>
      </c>
      <c r="B21" s="7" t="s">
        <v>12</v>
      </c>
      <c r="C21">
        <v>4000</v>
      </c>
    </row>
    <row r="22" spans="1:3">
      <c r="A22" t="s">
        <v>97</v>
      </c>
      <c r="B22" s="7" t="s">
        <v>45</v>
      </c>
      <c r="C22">
        <v>6000</v>
      </c>
    </row>
    <row r="23" spans="1:3">
      <c r="A23" t="s">
        <v>48</v>
      </c>
      <c r="B23" s="7" t="s">
        <v>49</v>
      </c>
      <c r="C23">
        <v>100000</v>
      </c>
    </row>
    <row r="24" spans="1:3">
      <c r="A24" t="s">
        <v>85</v>
      </c>
      <c r="B24" s="7" t="s">
        <v>17</v>
      </c>
      <c r="C24">
        <v>1500</v>
      </c>
    </row>
    <row r="25" spans="1:3">
      <c r="A25" t="s">
        <v>51</v>
      </c>
      <c r="B25" s="7" t="s">
        <v>17</v>
      </c>
      <c r="C25">
        <v>5000</v>
      </c>
    </row>
    <row r="26" spans="1:3">
      <c r="A26" t="s">
        <v>117</v>
      </c>
      <c r="B26" s="7" t="s">
        <v>17</v>
      </c>
      <c r="C26">
        <v>14000</v>
      </c>
    </row>
    <row r="27" spans="1:3">
      <c r="A27" t="s">
        <v>98</v>
      </c>
      <c r="B27" s="7" t="s">
        <v>184</v>
      </c>
      <c r="C27">
        <v>2000</v>
      </c>
    </row>
    <row r="28" spans="1:3">
      <c r="A28" t="s">
        <v>95</v>
      </c>
      <c r="B28" s="7" t="s">
        <v>33</v>
      </c>
      <c r="C28">
        <v>30000</v>
      </c>
    </row>
    <row r="29" spans="1:3">
      <c r="A29" t="s">
        <v>113</v>
      </c>
      <c r="B29" s="7" t="s">
        <v>33</v>
      </c>
      <c r="C29">
        <v>280000</v>
      </c>
    </row>
    <row r="30" spans="1:3">
      <c r="A30" t="s">
        <v>54</v>
      </c>
      <c r="B30" s="7" t="s">
        <v>55</v>
      </c>
      <c r="C30">
        <v>3000</v>
      </c>
    </row>
    <row r="31" spans="1:3">
      <c r="A31" t="s">
        <v>120</v>
      </c>
      <c r="B31" s="7" t="s">
        <v>10</v>
      </c>
      <c r="C31">
        <v>17400</v>
      </c>
    </row>
    <row r="32" spans="1:3">
      <c r="A32" t="s">
        <v>84</v>
      </c>
      <c r="B32" s="7" t="s">
        <v>10</v>
      </c>
      <c r="C32">
        <v>2500</v>
      </c>
    </row>
    <row r="33" spans="1:3">
      <c r="A33" t="s">
        <v>15</v>
      </c>
      <c r="B33" s="7" t="s">
        <v>10</v>
      </c>
      <c r="C33">
        <v>6500</v>
      </c>
    </row>
    <row r="34" spans="1:3">
      <c r="A34" t="s">
        <v>88</v>
      </c>
      <c r="B34" s="7" t="s">
        <v>10</v>
      </c>
      <c r="C34">
        <v>84700</v>
      </c>
    </row>
    <row r="35" spans="1:3">
      <c r="A35" t="s">
        <v>93</v>
      </c>
      <c r="B35" s="7" t="s">
        <v>10</v>
      </c>
      <c r="C35">
        <v>182600</v>
      </c>
    </row>
    <row r="36" spans="1:3">
      <c r="A36" t="s">
        <v>41</v>
      </c>
      <c r="B36" s="7" t="s">
        <v>10</v>
      </c>
      <c r="C36">
        <v>3500</v>
      </c>
    </row>
    <row r="37" spans="1:3">
      <c r="A37" t="s">
        <v>50</v>
      </c>
      <c r="B37" s="7" t="s">
        <v>10</v>
      </c>
      <c r="C37">
        <v>126000</v>
      </c>
    </row>
    <row r="38" spans="1:3">
      <c r="A38" t="s">
        <v>101</v>
      </c>
      <c r="B38" s="7" t="s">
        <v>10</v>
      </c>
      <c r="C38">
        <v>1700</v>
      </c>
    </row>
    <row r="39" spans="1:3">
      <c r="A39" t="s">
        <v>60</v>
      </c>
      <c r="B39" s="7" t="s">
        <v>10</v>
      </c>
      <c r="C39">
        <v>6000</v>
      </c>
    </row>
    <row r="40" spans="1:3">
      <c r="A40" t="s">
        <v>61</v>
      </c>
      <c r="B40" s="7" t="s">
        <v>10</v>
      </c>
      <c r="C40">
        <v>54200</v>
      </c>
    </row>
    <row r="41" spans="1:3">
      <c r="A41" t="s">
        <v>102</v>
      </c>
      <c r="B41" s="7" t="s">
        <v>10</v>
      </c>
      <c r="C41">
        <v>99100</v>
      </c>
    </row>
    <row r="42" spans="1:3">
      <c r="A42" t="s">
        <v>106</v>
      </c>
      <c r="B42" s="7" t="s">
        <v>10</v>
      </c>
      <c r="C42">
        <v>34400</v>
      </c>
    </row>
    <row r="43" spans="1:3">
      <c r="A43" t="s">
        <v>71</v>
      </c>
      <c r="B43" s="7" t="s">
        <v>10</v>
      </c>
      <c r="C43">
        <v>709310</v>
      </c>
    </row>
    <row r="44" spans="1:3">
      <c r="A44" t="s">
        <v>75</v>
      </c>
      <c r="B44" s="7" t="s">
        <v>10</v>
      </c>
      <c r="C44">
        <v>216800</v>
      </c>
    </row>
    <row r="45" spans="1:3">
      <c r="A45" t="s">
        <v>76</v>
      </c>
      <c r="B45" s="7" t="s">
        <v>10</v>
      </c>
      <c r="C45">
        <v>32800</v>
      </c>
    </row>
    <row r="46" spans="1:3">
      <c r="A46" t="s">
        <v>108</v>
      </c>
      <c r="B46" s="7" t="s">
        <v>10</v>
      </c>
      <c r="C46">
        <v>53500</v>
      </c>
    </row>
    <row r="47" spans="1:3">
      <c r="A47" t="s">
        <v>38</v>
      </c>
      <c r="B47" s="7" t="s">
        <v>180</v>
      </c>
      <c r="C47">
        <v>28000</v>
      </c>
    </row>
    <row r="48" spans="1:3">
      <c r="A48" t="s">
        <v>87</v>
      </c>
      <c r="B48" s="7" t="s">
        <v>4</v>
      </c>
      <c r="C48">
        <v>11000</v>
      </c>
    </row>
    <row r="49" spans="1:3">
      <c r="A49" t="s">
        <v>118</v>
      </c>
      <c r="B49" s="7" t="s">
        <v>74</v>
      </c>
      <c r="C49">
        <v>50000</v>
      </c>
    </row>
    <row r="50" spans="1:3">
      <c r="A50" t="s">
        <v>119</v>
      </c>
      <c r="B50" s="7" t="s">
        <v>74</v>
      </c>
      <c r="C50">
        <v>450000</v>
      </c>
    </row>
    <row r="51" spans="1:3">
      <c r="A51" t="s">
        <v>116</v>
      </c>
      <c r="B51" s="7" t="s">
        <v>57</v>
      </c>
      <c r="C51">
        <v>40000</v>
      </c>
    </row>
    <row r="52" spans="1:3">
      <c r="A52" t="s">
        <v>19</v>
      </c>
      <c r="B52" s="7" t="s">
        <v>20</v>
      </c>
      <c r="C52">
        <v>2000</v>
      </c>
    </row>
    <row r="53" spans="1:3">
      <c r="A53" t="s">
        <v>34</v>
      </c>
      <c r="B53" s="7" t="s">
        <v>20</v>
      </c>
      <c r="C53">
        <v>1000</v>
      </c>
    </row>
    <row r="54" spans="1:3">
      <c r="A54" t="s">
        <v>107</v>
      </c>
      <c r="B54" s="7" t="s">
        <v>20</v>
      </c>
      <c r="C54">
        <v>10000</v>
      </c>
    </row>
    <row r="55" spans="1:3">
      <c r="A55" t="s">
        <v>72</v>
      </c>
      <c r="B55" s="7" t="s">
        <v>20</v>
      </c>
      <c r="C55">
        <v>3000</v>
      </c>
    </row>
    <row r="56" spans="1:3">
      <c r="A56" t="s">
        <v>110</v>
      </c>
      <c r="B56" s="7" t="s">
        <v>183</v>
      </c>
      <c r="C56">
        <v>119000</v>
      </c>
    </row>
    <row r="57" spans="1:3">
      <c r="A57" t="s">
        <v>5</v>
      </c>
      <c r="B57" s="7" t="s">
        <v>81</v>
      </c>
      <c r="C57">
        <v>500</v>
      </c>
    </row>
    <row r="58" spans="1:3">
      <c r="A58" t="s">
        <v>112</v>
      </c>
      <c r="B58" s="7" t="s">
        <v>121</v>
      </c>
      <c r="C58">
        <v>80000</v>
      </c>
    </row>
    <row r="59" spans="1:3">
      <c r="A59" t="s">
        <v>111</v>
      </c>
      <c r="B59" s="7"/>
      <c r="C59">
        <v>43000</v>
      </c>
    </row>
    <row r="61" spans="1:3">
      <c r="A61" s="11" t="s">
        <v>80</v>
      </c>
      <c r="B61" s="11"/>
      <c r="C61" s="11">
        <f>SUM(C2:C60)</f>
        <v>3761813</v>
      </c>
    </row>
    <row r="63" spans="1:3" ht="21">
      <c r="A63" s="4" t="s">
        <v>10</v>
      </c>
      <c r="B63" s="5">
        <v>1631010</v>
      </c>
    </row>
    <row r="64" spans="1:3" ht="21">
      <c r="A64" s="4" t="s">
        <v>74</v>
      </c>
      <c r="B64" s="5">
        <v>500000</v>
      </c>
    </row>
    <row r="65" spans="1:2" ht="21">
      <c r="A65" s="4" t="s">
        <v>33</v>
      </c>
      <c r="B65" s="5">
        <v>310000</v>
      </c>
    </row>
    <row r="66" spans="1:2" ht="21">
      <c r="A66" s="4" t="s">
        <v>26</v>
      </c>
      <c r="B66" s="5">
        <v>306000</v>
      </c>
    </row>
    <row r="67" spans="1:2" ht="21">
      <c r="A67" s="4" t="s">
        <v>24</v>
      </c>
      <c r="B67" s="5">
        <v>239700</v>
      </c>
    </row>
    <row r="68" spans="1:2" ht="21">
      <c r="A68" s="4" t="s">
        <v>47</v>
      </c>
      <c r="B68" s="5">
        <v>162500</v>
      </c>
    </row>
    <row r="69" spans="1:2" ht="21">
      <c r="A69" s="4" t="s">
        <v>183</v>
      </c>
      <c r="B69" s="5">
        <v>119000</v>
      </c>
    </row>
    <row r="70" spans="1:2" ht="21">
      <c r="A70" s="4" t="s">
        <v>43</v>
      </c>
      <c r="B70" s="5">
        <v>115603</v>
      </c>
    </row>
    <row r="71" spans="1:2" ht="21">
      <c r="A71" s="4" t="s">
        <v>49</v>
      </c>
      <c r="B71" s="5">
        <v>100000</v>
      </c>
    </row>
    <row r="72" spans="1:2" ht="21">
      <c r="A72" s="4" t="s">
        <v>36</v>
      </c>
      <c r="B72" s="5">
        <v>80000</v>
      </c>
    </row>
    <row r="73" spans="1:2" ht="21">
      <c r="A73" s="4" t="s">
        <v>57</v>
      </c>
      <c r="B73" s="5">
        <v>40000</v>
      </c>
    </row>
    <row r="74" spans="1:2" ht="21">
      <c r="A74" s="4" t="s">
        <v>180</v>
      </c>
      <c r="B74" s="5">
        <v>28000</v>
      </c>
    </row>
    <row r="75" spans="1:2" ht="21">
      <c r="A75" s="4" t="s">
        <v>17</v>
      </c>
      <c r="B75" s="5">
        <v>20500</v>
      </c>
    </row>
    <row r="76" spans="1:2" ht="21">
      <c r="A76" s="4" t="s">
        <v>20</v>
      </c>
      <c r="B76" s="5">
        <v>16000</v>
      </c>
    </row>
    <row r="77" spans="1:2" ht="21">
      <c r="A77" s="4" t="s">
        <v>67</v>
      </c>
      <c r="B77" s="5">
        <v>11000</v>
      </c>
    </row>
    <row r="78" spans="1:2" ht="21">
      <c r="A78" s="4" t="s">
        <v>4</v>
      </c>
      <c r="B78" s="5">
        <v>11000</v>
      </c>
    </row>
    <row r="79" spans="1:2" ht="21">
      <c r="A79" s="4" t="s">
        <v>45</v>
      </c>
      <c r="B79" s="5">
        <v>6000</v>
      </c>
    </row>
    <row r="80" spans="1:2" ht="21">
      <c r="A80" s="4" t="s">
        <v>28</v>
      </c>
      <c r="B80" s="5">
        <v>4000</v>
      </c>
    </row>
    <row r="81" spans="1:2" ht="21">
      <c r="A81" s="4" t="s">
        <v>12</v>
      </c>
      <c r="B81" s="5">
        <v>4000</v>
      </c>
    </row>
    <row r="82" spans="1:2" ht="21">
      <c r="A82" s="4" t="s">
        <v>22</v>
      </c>
      <c r="B82" s="5">
        <v>3000</v>
      </c>
    </row>
    <row r="83" spans="1:2" ht="21">
      <c r="A83" s="4" t="s">
        <v>31</v>
      </c>
      <c r="B83" s="5">
        <v>3000</v>
      </c>
    </row>
    <row r="84" spans="1:2" ht="21">
      <c r="A84" s="4" t="s">
        <v>55</v>
      </c>
      <c r="B84" s="5">
        <v>3000</v>
      </c>
    </row>
    <row r="85" spans="1:2" ht="21">
      <c r="A85" s="4" t="s">
        <v>184</v>
      </c>
      <c r="B85" s="5">
        <v>2000</v>
      </c>
    </row>
    <row r="86" spans="1:2" ht="21">
      <c r="A86" s="4" t="s">
        <v>148</v>
      </c>
      <c r="B86" s="5">
        <v>2000</v>
      </c>
    </row>
    <row r="87" spans="1:2" ht="21">
      <c r="A87" s="4" t="s">
        <v>8</v>
      </c>
      <c r="B87" s="5">
        <v>1000</v>
      </c>
    </row>
    <row r="88" spans="1:2" ht="21">
      <c r="A88" s="4" t="s">
        <v>81</v>
      </c>
      <c r="B88" s="5">
        <v>500</v>
      </c>
    </row>
  </sheetData>
  <sortState ref="A63:B88">
    <sortCondition descending="1" ref="B6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abSelected="1" workbookViewId="0">
      <selection activeCell="C5" sqref="C5"/>
    </sheetView>
  </sheetViews>
  <sheetFormatPr defaultColWidth="11" defaultRowHeight="15.75"/>
  <cols>
    <col min="1" max="1" width="70.1875" customWidth="1"/>
    <col min="2" max="2" width="24.5" customWidth="1"/>
    <col min="3" max="3" width="18.75" customWidth="1"/>
    <col min="5" max="5" width="16" customWidth="1"/>
  </cols>
  <sheetData>
    <row r="1" spans="1:3" ht="26.25">
      <c r="A1" s="1" t="s">
        <v>0</v>
      </c>
      <c r="B1" s="1" t="s">
        <v>1</v>
      </c>
      <c r="C1" s="1" t="s">
        <v>246</v>
      </c>
    </row>
    <row r="2" spans="1:3">
      <c r="A2" s="2" t="s">
        <v>71</v>
      </c>
      <c r="B2" s="2" t="s">
        <v>10</v>
      </c>
      <c r="C2" s="3">
        <v>729710</v>
      </c>
    </row>
    <row r="3" spans="1:3">
      <c r="A3" s="2" t="s">
        <v>73</v>
      </c>
      <c r="B3" s="2" t="s">
        <v>74</v>
      </c>
      <c r="C3" s="3">
        <v>495000</v>
      </c>
    </row>
    <row r="4" spans="1:3">
      <c r="A4" s="2" t="s">
        <v>39</v>
      </c>
      <c r="B4" s="2" t="s">
        <v>33</v>
      </c>
      <c r="C4" s="3">
        <v>280000</v>
      </c>
    </row>
    <row r="5" spans="1:3">
      <c r="A5" s="2" t="s">
        <v>40</v>
      </c>
      <c r="B5" s="2" t="s">
        <v>24</v>
      </c>
      <c r="C5" s="3">
        <v>218800</v>
      </c>
    </row>
    <row r="6" spans="1:3">
      <c r="A6" s="2" t="s">
        <v>75</v>
      </c>
      <c r="B6" s="2" t="s">
        <v>10</v>
      </c>
      <c r="C6" s="3">
        <v>210500</v>
      </c>
    </row>
    <row r="7" spans="1:3">
      <c r="A7" s="2" t="s">
        <v>53</v>
      </c>
      <c r="B7" s="2" t="s">
        <v>26</v>
      </c>
      <c r="C7" s="3">
        <v>200000</v>
      </c>
    </row>
    <row r="8" spans="1:3">
      <c r="A8" s="2" t="s">
        <v>29</v>
      </c>
      <c r="B8" s="2" t="s">
        <v>10</v>
      </c>
      <c r="C8" s="3">
        <v>175200</v>
      </c>
    </row>
    <row r="9" spans="1:3">
      <c r="A9" s="2" t="s">
        <v>50</v>
      </c>
      <c r="B9" s="2" t="s">
        <v>10</v>
      </c>
      <c r="C9" s="3">
        <v>120800</v>
      </c>
    </row>
    <row r="10" spans="1:3">
      <c r="A10" s="2" t="s">
        <v>79</v>
      </c>
      <c r="B10" s="2" t="s">
        <v>183</v>
      </c>
      <c r="C10" s="3">
        <v>116000</v>
      </c>
    </row>
    <row r="11" spans="1:3">
      <c r="A11" s="2" t="s">
        <v>42</v>
      </c>
      <c r="B11" s="2" t="s">
        <v>245</v>
      </c>
      <c r="C11" s="3">
        <v>114603</v>
      </c>
    </row>
    <row r="12" spans="1:3">
      <c r="A12" s="2" t="s">
        <v>48</v>
      </c>
      <c r="B12" s="2" t="s">
        <v>49</v>
      </c>
      <c r="C12" s="3">
        <v>104000</v>
      </c>
    </row>
    <row r="13" spans="1:3">
      <c r="A13" s="2" t="s">
        <v>62</v>
      </c>
      <c r="B13" s="2" t="s">
        <v>10</v>
      </c>
      <c r="C13" s="3">
        <v>98500</v>
      </c>
    </row>
    <row r="14" spans="1:3">
      <c r="A14" s="2" t="s">
        <v>46</v>
      </c>
      <c r="B14" s="2" t="s">
        <v>47</v>
      </c>
      <c r="C14" s="3">
        <v>90000</v>
      </c>
    </row>
    <row r="15" spans="1:3">
      <c r="A15" s="2" t="s">
        <v>18</v>
      </c>
      <c r="B15" s="2" t="s">
        <v>10</v>
      </c>
      <c r="C15" s="3">
        <v>80700</v>
      </c>
    </row>
    <row r="16" spans="1:3">
      <c r="A16" s="2" t="s">
        <v>35</v>
      </c>
      <c r="B16" s="2" t="s">
        <v>36</v>
      </c>
      <c r="C16" s="3">
        <v>80000</v>
      </c>
    </row>
    <row r="17" spans="1:3">
      <c r="A17" s="2" t="s">
        <v>61</v>
      </c>
      <c r="B17" s="2" t="s">
        <v>10</v>
      </c>
      <c r="C17" s="3">
        <v>53300</v>
      </c>
    </row>
    <row r="18" spans="1:3">
      <c r="A18" s="2" t="s">
        <v>78</v>
      </c>
      <c r="B18" s="2" t="s">
        <v>10</v>
      </c>
      <c r="C18" s="3">
        <v>50000</v>
      </c>
    </row>
    <row r="19" spans="1:3">
      <c r="A19" s="2" t="s">
        <v>68</v>
      </c>
      <c r="B19" s="2" t="s">
        <v>10</v>
      </c>
      <c r="C19" s="3">
        <v>33000</v>
      </c>
    </row>
    <row r="20" spans="1:3">
      <c r="A20" s="2" t="s">
        <v>76</v>
      </c>
      <c r="B20" s="2" t="s">
        <v>10</v>
      </c>
      <c r="C20" s="3">
        <v>31600</v>
      </c>
    </row>
    <row r="21" spans="1:3">
      <c r="A21" s="2" t="s">
        <v>32</v>
      </c>
      <c r="B21" s="2" t="s">
        <v>33</v>
      </c>
      <c r="C21" s="3">
        <v>30000</v>
      </c>
    </row>
    <row r="22" spans="1:3">
      <c r="A22" s="2" t="s">
        <v>56</v>
      </c>
      <c r="B22" s="2" t="s">
        <v>57</v>
      </c>
      <c r="C22" s="3">
        <v>30000</v>
      </c>
    </row>
    <row r="23" spans="1:3">
      <c r="A23" t="s">
        <v>111</v>
      </c>
      <c r="B23" s="2"/>
      <c r="C23" s="3">
        <v>25700</v>
      </c>
    </row>
    <row r="24" spans="1:3">
      <c r="A24" s="2" t="s">
        <v>38</v>
      </c>
      <c r="B24" s="2" t="s">
        <v>180</v>
      </c>
      <c r="C24" s="3">
        <v>25000</v>
      </c>
    </row>
    <row r="25" spans="1:3">
      <c r="A25" s="2" t="s">
        <v>65</v>
      </c>
      <c r="B25" s="2" t="s">
        <v>47</v>
      </c>
      <c r="C25" s="3">
        <v>22000</v>
      </c>
    </row>
    <row r="26" spans="1:3">
      <c r="A26" s="2" t="s">
        <v>69</v>
      </c>
      <c r="B26" s="2" t="s">
        <v>47</v>
      </c>
      <c r="C26" s="3">
        <v>21500</v>
      </c>
    </row>
    <row r="27" spans="1:3">
      <c r="A27" s="2" t="s">
        <v>77</v>
      </c>
      <c r="B27" s="2" t="s">
        <v>47</v>
      </c>
      <c r="C27" s="3">
        <v>17000</v>
      </c>
    </row>
    <row r="28" spans="1:3">
      <c r="A28" s="2" t="s">
        <v>25</v>
      </c>
      <c r="B28" s="2" t="s">
        <v>26</v>
      </c>
      <c r="C28" s="3">
        <v>16000</v>
      </c>
    </row>
    <row r="29" spans="1:3">
      <c r="A29" s="2" t="s">
        <v>9</v>
      </c>
      <c r="B29" s="2" t="s">
        <v>10</v>
      </c>
      <c r="C29" s="3">
        <v>15000</v>
      </c>
    </row>
    <row r="30" spans="1:3">
      <c r="A30" s="2" t="s">
        <v>63</v>
      </c>
      <c r="B30" s="2" t="s">
        <v>17</v>
      </c>
      <c r="C30" s="3">
        <v>12000</v>
      </c>
    </row>
    <row r="31" spans="1:3">
      <c r="A31" s="2" t="s">
        <v>64</v>
      </c>
      <c r="B31" s="2" t="s">
        <v>26</v>
      </c>
      <c r="C31" s="3">
        <v>10000</v>
      </c>
    </row>
    <row r="32" spans="1:3">
      <c r="A32" s="2" t="s">
        <v>3</v>
      </c>
      <c r="B32" s="2" t="s">
        <v>4</v>
      </c>
      <c r="C32" s="3">
        <v>9000</v>
      </c>
    </row>
    <row r="33" spans="1:3">
      <c r="A33" s="2" t="s">
        <v>23</v>
      </c>
      <c r="B33" s="2" t="s">
        <v>24</v>
      </c>
      <c r="C33" s="3">
        <v>9000</v>
      </c>
    </row>
    <row r="34" spans="1:3">
      <c r="A34" s="2" t="s">
        <v>70</v>
      </c>
      <c r="B34" s="2" t="s">
        <v>20</v>
      </c>
      <c r="C34" s="3">
        <v>7000</v>
      </c>
    </row>
    <row r="35" spans="1:3">
      <c r="A35" s="2" t="s">
        <v>15</v>
      </c>
      <c r="B35" s="2" t="s">
        <v>10</v>
      </c>
      <c r="C35" s="3">
        <v>6500</v>
      </c>
    </row>
    <row r="36" spans="1:3" ht="14" customHeight="1">
      <c r="A36" s="2" t="s">
        <v>60</v>
      </c>
      <c r="B36" s="2" t="s">
        <v>10</v>
      </c>
      <c r="C36" s="3">
        <v>6000</v>
      </c>
    </row>
    <row r="37" spans="1:3">
      <c r="A37" s="2" t="s">
        <v>11</v>
      </c>
      <c r="B37" s="2" t="s">
        <v>12</v>
      </c>
      <c r="C37" s="3">
        <v>5000</v>
      </c>
    </row>
    <row r="38" spans="1:3">
      <c r="A38" s="2" t="s">
        <v>44</v>
      </c>
      <c r="B38" s="2" t="s">
        <v>45</v>
      </c>
      <c r="C38" s="3">
        <v>5000</v>
      </c>
    </row>
    <row r="39" spans="1:3">
      <c r="A39" s="2" t="s">
        <v>51</v>
      </c>
      <c r="B39" s="2" t="s">
        <v>17</v>
      </c>
      <c r="C39" s="3">
        <v>5000</v>
      </c>
    </row>
    <row r="40" spans="1:3">
      <c r="A40" s="2" t="s">
        <v>14</v>
      </c>
      <c r="B40" s="2" t="s">
        <v>10</v>
      </c>
      <c r="C40" s="3">
        <v>4500</v>
      </c>
    </row>
    <row r="41" spans="1:3">
      <c r="A41" s="2" t="s">
        <v>41</v>
      </c>
      <c r="B41" s="2" t="s">
        <v>10</v>
      </c>
      <c r="C41" s="3">
        <v>3500</v>
      </c>
    </row>
    <row r="42" spans="1:3">
      <c r="A42" s="2" t="s">
        <v>21</v>
      </c>
      <c r="B42" s="2" t="s">
        <v>22</v>
      </c>
      <c r="C42" s="3">
        <v>3000</v>
      </c>
    </row>
    <row r="43" spans="1:3">
      <c r="A43" s="2" t="s">
        <v>30</v>
      </c>
      <c r="B43" s="2" t="s">
        <v>31</v>
      </c>
      <c r="C43" s="3">
        <v>3000</v>
      </c>
    </row>
    <row r="44" spans="1:3">
      <c r="A44" s="2" t="s">
        <v>54</v>
      </c>
      <c r="B44" s="2" t="s">
        <v>55</v>
      </c>
      <c r="C44" s="3">
        <v>3000</v>
      </c>
    </row>
    <row r="45" spans="1:3">
      <c r="A45" s="2" t="s">
        <v>72</v>
      </c>
      <c r="B45" s="2" t="s">
        <v>20</v>
      </c>
      <c r="C45" s="3">
        <v>3000</v>
      </c>
    </row>
    <row r="46" spans="1:3">
      <c r="A46" s="2" t="s">
        <v>13</v>
      </c>
      <c r="B46" s="2" t="s">
        <v>10</v>
      </c>
      <c r="C46" s="3">
        <v>2000</v>
      </c>
    </row>
    <row r="47" spans="1:3">
      <c r="A47" s="2" t="s">
        <v>19</v>
      </c>
      <c r="B47" s="2" t="s">
        <v>20</v>
      </c>
      <c r="C47" s="3">
        <v>2000</v>
      </c>
    </row>
    <row r="48" spans="1:3">
      <c r="A48" s="2" t="s">
        <v>27</v>
      </c>
      <c r="B48" s="2" t="s">
        <v>28</v>
      </c>
      <c r="C48" s="3">
        <v>2000</v>
      </c>
    </row>
    <row r="49" spans="1:3">
      <c r="A49" s="2" t="s">
        <v>52</v>
      </c>
      <c r="B49" s="2" t="s">
        <v>184</v>
      </c>
      <c r="C49" s="3">
        <v>2000</v>
      </c>
    </row>
    <row r="50" spans="1:3">
      <c r="A50" s="2" t="s">
        <v>58</v>
      </c>
      <c r="B50" s="2" t="s">
        <v>67</v>
      </c>
      <c r="C50" s="3">
        <v>2000</v>
      </c>
    </row>
    <row r="51" spans="1:3">
      <c r="A51" s="2" t="s">
        <v>59</v>
      </c>
      <c r="B51" s="2" t="s">
        <v>10</v>
      </c>
      <c r="C51" s="3">
        <v>1700</v>
      </c>
    </row>
    <row r="52" spans="1:3">
      <c r="A52" s="2" t="s">
        <v>16</v>
      </c>
      <c r="B52" s="2" t="s">
        <v>17</v>
      </c>
      <c r="C52" s="3">
        <v>1500</v>
      </c>
    </row>
    <row r="53" spans="1:3">
      <c r="A53" s="2" t="s">
        <v>34</v>
      </c>
      <c r="B53" s="2" t="s">
        <v>17</v>
      </c>
      <c r="C53" s="3">
        <v>1000</v>
      </c>
    </row>
    <row r="54" spans="1:3">
      <c r="A54" s="2" t="s">
        <v>37</v>
      </c>
      <c r="B54" s="2" t="s">
        <v>4</v>
      </c>
      <c r="C54" s="3">
        <v>1000</v>
      </c>
    </row>
    <row r="55" spans="1:3">
      <c r="A55" s="2" t="s">
        <v>66</v>
      </c>
      <c r="B55" s="2" t="s">
        <v>67</v>
      </c>
      <c r="C55" s="3">
        <v>1000</v>
      </c>
    </row>
    <row r="56" spans="1:3">
      <c r="A56" s="2" t="s">
        <v>5</v>
      </c>
      <c r="B56" s="2" t="s">
        <v>6</v>
      </c>
      <c r="C56" s="3">
        <v>500</v>
      </c>
    </row>
    <row r="57" spans="1:3">
      <c r="A57" s="2" t="s">
        <v>7</v>
      </c>
      <c r="B57" s="2" t="s">
        <v>8</v>
      </c>
      <c r="C57" s="3">
        <v>500</v>
      </c>
    </row>
    <row r="58" spans="1:3">
      <c r="A58" s="2"/>
      <c r="B58" s="2"/>
      <c r="C58" s="3"/>
    </row>
    <row r="59" spans="1:3">
      <c r="A59" s="84" t="s">
        <v>80</v>
      </c>
      <c r="B59" s="84"/>
      <c r="C59" s="13">
        <f>SUM(C2:C58)</f>
        <v>3595613</v>
      </c>
    </row>
    <row r="61" spans="1:3" ht="21">
      <c r="A61" s="4" t="s">
        <v>10</v>
      </c>
      <c r="B61" s="5">
        <v>1622510</v>
      </c>
    </row>
    <row r="62" spans="1:3" ht="21">
      <c r="A62" s="4" t="s">
        <v>74</v>
      </c>
      <c r="B62" s="5">
        <v>495000</v>
      </c>
    </row>
    <row r="63" spans="1:3" ht="21">
      <c r="A63" s="4" t="s">
        <v>33</v>
      </c>
      <c r="B63" s="5">
        <v>310000</v>
      </c>
    </row>
    <row r="64" spans="1:3" ht="21">
      <c r="A64" s="4" t="s">
        <v>24</v>
      </c>
      <c r="B64" s="5">
        <v>227800</v>
      </c>
    </row>
    <row r="65" spans="1:2" ht="21">
      <c r="A65" s="4" t="s">
        <v>26</v>
      </c>
      <c r="B65" s="5">
        <v>226000</v>
      </c>
    </row>
    <row r="66" spans="1:2" ht="21">
      <c r="A66" s="4" t="s">
        <v>47</v>
      </c>
      <c r="B66" s="5">
        <v>150500</v>
      </c>
    </row>
    <row r="67" spans="1:2" ht="21">
      <c r="A67" s="4" t="s">
        <v>183</v>
      </c>
      <c r="B67" s="5">
        <v>116000</v>
      </c>
    </row>
    <row r="68" spans="1:2" ht="21">
      <c r="A68" s="4" t="s">
        <v>43</v>
      </c>
      <c r="B68" s="5">
        <v>114603</v>
      </c>
    </row>
    <row r="69" spans="1:2" ht="21">
      <c r="A69" s="4" t="s">
        <v>49</v>
      </c>
      <c r="B69" s="5">
        <v>104000</v>
      </c>
    </row>
    <row r="70" spans="1:2" ht="21">
      <c r="A70" s="4" t="s">
        <v>36</v>
      </c>
      <c r="B70" s="5">
        <v>80000</v>
      </c>
    </row>
    <row r="71" spans="1:2" ht="21">
      <c r="A71" s="4" t="s">
        <v>57</v>
      </c>
      <c r="B71" s="5">
        <v>30000</v>
      </c>
    </row>
    <row r="72" spans="1:2" ht="21">
      <c r="A72" s="4" t="s">
        <v>180</v>
      </c>
      <c r="B72" s="5">
        <v>25000</v>
      </c>
    </row>
    <row r="73" spans="1:2" ht="21">
      <c r="A73" s="4" t="s">
        <v>17</v>
      </c>
      <c r="B73" s="5">
        <v>19500</v>
      </c>
    </row>
    <row r="74" spans="1:2" ht="21">
      <c r="A74" s="4" t="s">
        <v>20</v>
      </c>
      <c r="B74" s="5">
        <v>12000</v>
      </c>
    </row>
    <row r="75" spans="1:2" ht="21">
      <c r="A75" s="4" t="s">
        <v>4</v>
      </c>
      <c r="B75" s="5">
        <v>10000</v>
      </c>
    </row>
    <row r="76" spans="1:2" ht="21">
      <c r="A76" s="4" t="s">
        <v>45</v>
      </c>
      <c r="B76" s="5">
        <v>5000</v>
      </c>
    </row>
    <row r="77" spans="1:2" ht="21">
      <c r="A77" s="4" t="s">
        <v>12</v>
      </c>
      <c r="B77" s="5">
        <v>5000</v>
      </c>
    </row>
    <row r="78" spans="1:2" ht="21">
      <c r="A78" s="4" t="s">
        <v>55</v>
      </c>
      <c r="B78" s="5">
        <v>3000</v>
      </c>
    </row>
    <row r="79" spans="1:2" ht="21">
      <c r="A79" s="4" t="s">
        <v>31</v>
      </c>
      <c r="B79" s="5">
        <v>3000</v>
      </c>
    </row>
    <row r="80" spans="1:2" ht="21">
      <c r="A80" s="4" t="s">
        <v>67</v>
      </c>
      <c r="B80" s="5">
        <v>3000</v>
      </c>
    </row>
    <row r="81" spans="1:2" ht="21">
      <c r="A81" s="4" t="s">
        <v>22</v>
      </c>
      <c r="B81" s="5">
        <v>3000</v>
      </c>
    </row>
    <row r="82" spans="1:2" ht="21">
      <c r="A82" s="4" t="s">
        <v>184</v>
      </c>
      <c r="B82" s="5">
        <v>2000</v>
      </c>
    </row>
    <row r="83" spans="1:2" ht="21">
      <c r="A83" s="4" t="s">
        <v>28</v>
      </c>
      <c r="B83" s="5">
        <v>2000</v>
      </c>
    </row>
    <row r="84" spans="1:2" ht="21">
      <c r="A84" s="4" t="s">
        <v>81</v>
      </c>
      <c r="B84" s="5">
        <v>500</v>
      </c>
    </row>
    <row r="85" spans="1:2" ht="21">
      <c r="A85" s="4" t="s">
        <v>8</v>
      </c>
      <c r="B85" s="5">
        <v>500</v>
      </c>
    </row>
  </sheetData>
  <sortState ref="A2:C58">
    <sortCondition descending="1" ref="C2"/>
  </sortState>
  <mergeCells count="1">
    <mergeCell ref="A59:B5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22" workbookViewId="0">
      <selection activeCell="B31" sqref="B31"/>
    </sheetView>
  </sheetViews>
  <sheetFormatPr defaultColWidth="11" defaultRowHeight="15.75"/>
  <cols>
    <col min="1" max="1" width="59.3125" customWidth="1"/>
    <col min="2" max="2" width="24.8125" customWidth="1"/>
    <col min="3" max="3" width="20.1875" customWidth="1"/>
    <col min="4" max="4" width="19.8125" customWidth="1"/>
    <col min="5" max="5" width="19.1875" customWidth="1"/>
  </cols>
  <sheetData>
    <row r="1" spans="1:5" ht="20.65">
      <c r="A1" s="23" t="s">
        <v>82</v>
      </c>
      <c r="B1" s="24" t="s">
        <v>200</v>
      </c>
      <c r="C1" s="25" t="s">
        <v>201</v>
      </c>
      <c r="D1" s="26" t="s">
        <v>202</v>
      </c>
      <c r="E1" s="27" t="s">
        <v>203</v>
      </c>
    </row>
    <row r="2" spans="1:5">
      <c r="A2" t="s">
        <v>5</v>
      </c>
      <c r="B2" t="s">
        <v>81</v>
      </c>
      <c r="C2">
        <v>500</v>
      </c>
      <c r="D2">
        <v>500</v>
      </c>
      <c r="E2">
        <v>500</v>
      </c>
    </row>
    <row r="3" spans="1:5">
      <c r="A3" t="s">
        <v>83</v>
      </c>
      <c r="B3" t="s">
        <v>8</v>
      </c>
      <c r="C3">
        <v>1000</v>
      </c>
      <c r="D3">
        <v>1000</v>
      </c>
      <c r="E3">
        <v>500</v>
      </c>
    </row>
    <row r="4" spans="1:5">
      <c r="A4" t="s">
        <v>120</v>
      </c>
      <c r="B4" t="s">
        <v>10</v>
      </c>
      <c r="C4" s="6">
        <v>17400</v>
      </c>
      <c r="D4">
        <v>17400</v>
      </c>
      <c r="E4">
        <v>15000</v>
      </c>
    </row>
    <row r="5" spans="1:5">
      <c r="A5" t="s">
        <v>13</v>
      </c>
      <c r="B5" t="s">
        <v>47</v>
      </c>
      <c r="C5">
        <v>0</v>
      </c>
      <c r="D5">
        <v>2000</v>
      </c>
      <c r="E5">
        <v>2000</v>
      </c>
    </row>
    <row r="6" spans="1:5">
      <c r="A6" t="s">
        <v>131</v>
      </c>
      <c r="B6" t="s">
        <v>10</v>
      </c>
      <c r="C6">
        <v>2500</v>
      </c>
      <c r="D6">
        <v>2500</v>
      </c>
      <c r="E6">
        <v>4500</v>
      </c>
    </row>
    <row r="7" spans="1:5">
      <c r="A7" t="s">
        <v>155</v>
      </c>
      <c r="B7" t="s">
        <v>17</v>
      </c>
      <c r="C7">
        <v>1500</v>
      </c>
      <c r="D7">
        <v>1500</v>
      </c>
      <c r="E7">
        <v>1500</v>
      </c>
    </row>
    <row r="8" spans="1:5">
      <c r="A8" t="s">
        <v>15</v>
      </c>
      <c r="B8" t="s">
        <v>10</v>
      </c>
      <c r="C8">
        <v>5500</v>
      </c>
      <c r="D8">
        <v>6500</v>
      </c>
      <c r="E8">
        <v>6500</v>
      </c>
    </row>
    <row r="9" spans="1:5">
      <c r="A9" t="s">
        <v>149</v>
      </c>
      <c r="B9" t="s">
        <v>12</v>
      </c>
      <c r="C9">
        <f xml:space="preserve"> SUM(3000+3000)</f>
        <v>6000</v>
      </c>
      <c r="D9">
        <v>4000</v>
      </c>
      <c r="E9">
        <v>5000</v>
      </c>
    </row>
    <row r="10" spans="1:5">
      <c r="A10" t="s">
        <v>204</v>
      </c>
      <c r="B10" t="s">
        <v>4</v>
      </c>
      <c r="C10" s="6">
        <v>11000</v>
      </c>
      <c r="D10">
        <v>11000</v>
      </c>
      <c r="E10">
        <v>9000</v>
      </c>
    </row>
    <row r="11" spans="1:5">
      <c r="A11" t="s">
        <v>132</v>
      </c>
      <c r="B11" t="s">
        <v>10</v>
      </c>
      <c r="C11" s="6">
        <v>87700</v>
      </c>
      <c r="D11">
        <v>84700</v>
      </c>
      <c r="E11">
        <v>80700</v>
      </c>
    </row>
    <row r="12" spans="1:5">
      <c r="A12" t="s">
        <v>19</v>
      </c>
      <c r="B12" t="s">
        <v>20</v>
      </c>
      <c r="C12">
        <v>2000</v>
      </c>
      <c r="D12">
        <v>2000</v>
      </c>
      <c r="E12">
        <v>2000</v>
      </c>
    </row>
    <row r="13" spans="1:5">
      <c r="A13" t="s">
        <v>21</v>
      </c>
      <c r="B13" t="s">
        <v>22</v>
      </c>
      <c r="C13">
        <v>4000</v>
      </c>
      <c r="D13">
        <v>3000</v>
      </c>
      <c r="E13">
        <v>3000</v>
      </c>
    </row>
    <row r="14" spans="1:5">
      <c r="A14" t="s">
        <v>89</v>
      </c>
      <c r="B14" t="s">
        <v>148</v>
      </c>
      <c r="C14">
        <v>2000</v>
      </c>
      <c r="D14">
        <v>2000</v>
      </c>
      <c r="E14">
        <v>0</v>
      </c>
    </row>
    <row r="15" spans="1:5">
      <c r="A15" t="s">
        <v>122</v>
      </c>
      <c r="B15" t="s">
        <v>24</v>
      </c>
      <c r="C15">
        <v>9000</v>
      </c>
      <c r="D15">
        <v>9000</v>
      </c>
      <c r="E15">
        <v>9000</v>
      </c>
    </row>
    <row r="16" spans="1:5">
      <c r="A16" t="s">
        <v>125</v>
      </c>
      <c r="B16" t="s">
        <v>26</v>
      </c>
      <c r="C16" s="6">
        <v>16000</v>
      </c>
      <c r="D16">
        <v>16000</v>
      </c>
      <c r="E16">
        <v>16000</v>
      </c>
    </row>
    <row r="17" spans="1:5">
      <c r="A17" t="s">
        <v>92</v>
      </c>
      <c r="B17" t="s">
        <v>28</v>
      </c>
      <c r="C17">
        <v>4000</v>
      </c>
      <c r="D17">
        <v>4000</v>
      </c>
      <c r="E17">
        <v>2000</v>
      </c>
    </row>
    <row r="18" spans="1:5">
      <c r="A18" t="s">
        <v>133</v>
      </c>
      <c r="B18" t="s">
        <v>10</v>
      </c>
      <c r="C18" s="6">
        <f xml:space="preserve"> SUM(123800+ 43300)</f>
        <v>167100</v>
      </c>
      <c r="D18">
        <v>182600</v>
      </c>
      <c r="E18">
        <v>175200</v>
      </c>
    </row>
    <row r="19" spans="1:5">
      <c r="A19" t="s">
        <v>94</v>
      </c>
      <c r="B19" t="s">
        <v>31</v>
      </c>
      <c r="C19">
        <v>3000</v>
      </c>
      <c r="D19">
        <v>3000</v>
      </c>
      <c r="E19">
        <v>3000</v>
      </c>
    </row>
    <row r="20" spans="1:5">
      <c r="A20" t="s">
        <v>159</v>
      </c>
      <c r="B20" t="s">
        <v>33</v>
      </c>
      <c r="C20" s="6">
        <v>30000</v>
      </c>
      <c r="D20">
        <v>30000</v>
      </c>
      <c r="E20">
        <v>30000</v>
      </c>
    </row>
    <row r="21" spans="1:5">
      <c r="A21" t="s">
        <v>34</v>
      </c>
      <c r="B21" t="s">
        <v>17</v>
      </c>
      <c r="C21">
        <v>1000</v>
      </c>
      <c r="D21">
        <v>1000</v>
      </c>
      <c r="E21">
        <v>1000</v>
      </c>
    </row>
    <row r="22" spans="1:5">
      <c r="A22" t="s">
        <v>112</v>
      </c>
      <c r="B22" t="s">
        <v>121</v>
      </c>
      <c r="C22" s="6">
        <v>80000</v>
      </c>
      <c r="D22">
        <v>80000</v>
      </c>
      <c r="E22">
        <v>80000</v>
      </c>
    </row>
    <row r="23" spans="1:5">
      <c r="A23" t="s">
        <v>205</v>
      </c>
      <c r="B23" t="s">
        <v>4</v>
      </c>
      <c r="C23">
        <v>0</v>
      </c>
      <c r="D23">
        <v>0</v>
      </c>
      <c r="E23">
        <v>1000</v>
      </c>
    </row>
    <row r="24" spans="1:5">
      <c r="A24" t="s">
        <v>142</v>
      </c>
      <c r="B24" t="s">
        <v>10</v>
      </c>
      <c r="C24" s="6">
        <v>65000</v>
      </c>
      <c r="D24">
        <v>0</v>
      </c>
      <c r="E24">
        <v>0</v>
      </c>
    </row>
    <row r="25" spans="1:5">
      <c r="A25" t="s">
        <v>38</v>
      </c>
      <c r="B25" t="s">
        <v>180</v>
      </c>
      <c r="C25" s="6">
        <f>SUM(10000+15000)</f>
        <v>25000</v>
      </c>
      <c r="D25">
        <v>28000</v>
      </c>
      <c r="E25">
        <v>25000</v>
      </c>
    </row>
    <row r="26" spans="1:5">
      <c r="A26" t="s">
        <v>113</v>
      </c>
      <c r="B26" t="s">
        <v>33</v>
      </c>
      <c r="C26" s="6">
        <v>175500</v>
      </c>
      <c r="D26">
        <v>280000</v>
      </c>
      <c r="E26">
        <v>280000</v>
      </c>
    </row>
    <row r="27" spans="1:5">
      <c r="A27" t="s">
        <v>124</v>
      </c>
      <c r="B27" t="s">
        <v>24</v>
      </c>
      <c r="C27" s="6">
        <f>SUM(80900+1000+46000+97800)</f>
        <v>225700</v>
      </c>
      <c r="D27">
        <v>230700</v>
      </c>
      <c r="E27">
        <v>218800</v>
      </c>
    </row>
    <row r="28" spans="1:5">
      <c r="A28" t="s">
        <v>134</v>
      </c>
      <c r="B28" t="s">
        <v>10</v>
      </c>
      <c r="C28" s="6">
        <v>3500</v>
      </c>
      <c r="D28">
        <v>3500</v>
      </c>
      <c r="E28">
        <v>3500</v>
      </c>
    </row>
    <row r="29" spans="1:5">
      <c r="A29" t="s">
        <v>42</v>
      </c>
      <c r="B29" t="s">
        <v>245</v>
      </c>
      <c r="C29" s="6">
        <f>SUM(61760+8500+41200)</f>
        <v>111460</v>
      </c>
      <c r="D29">
        <v>115603</v>
      </c>
      <c r="E29">
        <v>114603</v>
      </c>
    </row>
    <row r="30" spans="1:5">
      <c r="A30" t="s">
        <v>150</v>
      </c>
      <c r="B30" t="s">
        <v>45</v>
      </c>
      <c r="C30" s="6">
        <v>5000</v>
      </c>
      <c r="D30">
        <v>6000</v>
      </c>
      <c r="E30">
        <v>5000</v>
      </c>
    </row>
    <row r="31" spans="1:5">
      <c r="A31" t="s">
        <v>114</v>
      </c>
      <c r="B31" t="s">
        <v>47</v>
      </c>
      <c r="C31">
        <f>SUM(100000+230000)</f>
        <v>330000</v>
      </c>
      <c r="D31">
        <v>100000</v>
      </c>
      <c r="E31">
        <v>90000</v>
      </c>
    </row>
    <row r="32" spans="1:5">
      <c r="A32" t="s">
        <v>151</v>
      </c>
      <c r="B32" t="s">
        <v>49</v>
      </c>
      <c r="C32" s="6">
        <v>100000</v>
      </c>
      <c r="D32">
        <v>100000</v>
      </c>
      <c r="E32">
        <v>104000</v>
      </c>
    </row>
    <row r="33" spans="1:5">
      <c r="A33" t="s">
        <v>135</v>
      </c>
      <c r="B33" t="s">
        <v>10</v>
      </c>
      <c r="C33" s="6">
        <f>SUM(70000+ 5000+55000)</f>
        <v>130000</v>
      </c>
      <c r="D33">
        <v>126000</v>
      </c>
      <c r="E33">
        <v>120800</v>
      </c>
    </row>
    <row r="34" spans="1:5">
      <c r="A34" t="s">
        <v>157</v>
      </c>
      <c r="B34" t="s">
        <v>17</v>
      </c>
      <c r="C34">
        <f>SUM(3000+2000)</f>
        <v>5000</v>
      </c>
      <c r="D34">
        <v>5000</v>
      </c>
      <c r="E34">
        <v>5000</v>
      </c>
    </row>
    <row r="35" spans="1:5">
      <c r="A35" t="s">
        <v>98</v>
      </c>
      <c r="B35" t="s">
        <v>184</v>
      </c>
      <c r="C35" s="6">
        <v>2000</v>
      </c>
      <c r="D35">
        <v>2000</v>
      </c>
      <c r="E35">
        <v>2000</v>
      </c>
    </row>
    <row r="36" spans="1:5">
      <c r="A36" t="s">
        <v>129</v>
      </c>
      <c r="B36" t="s">
        <v>67</v>
      </c>
      <c r="C36" s="6">
        <v>9000</v>
      </c>
      <c r="D36">
        <v>7000</v>
      </c>
      <c r="E36">
        <v>0</v>
      </c>
    </row>
    <row r="37" spans="1:5">
      <c r="A37" t="s">
        <v>128</v>
      </c>
      <c r="B37" t="s">
        <v>26</v>
      </c>
      <c r="C37" s="6">
        <v>290000</v>
      </c>
      <c r="D37">
        <v>280000</v>
      </c>
      <c r="E37">
        <v>200000</v>
      </c>
    </row>
    <row r="38" spans="1:5">
      <c r="A38" t="s">
        <v>54</v>
      </c>
      <c r="B38" t="s">
        <v>55</v>
      </c>
      <c r="C38" s="6">
        <v>4000</v>
      </c>
      <c r="D38">
        <v>3000</v>
      </c>
      <c r="E38">
        <v>3000</v>
      </c>
    </row>
    <row r="39" spans="1:5">
      <c r="A39" t="s">
        <v>161</v>
      </c>
      <c r="B39" t="s">
        <v>55</v>
      </c>
      <c r="C39" s="6">
        <v>1000</v>
      </c>
      <c r="D39">
        <v>0</v>
      </c>
      <c r="E39">
        <v>0</v>
      </c>
    </row>
    <row r="40" spans="1:5">
      <c r="A40" t="s">
        <v>56</v>
      </c>
      <c r="B40" t="s">
        <v>57</v>
      </c>
      <c r="C40" s="6">
        <v>40000</v>
      </c>
      <c r="D40">
        <v>40000</v>
      </c>
      <c r="E40">
        <v>30000</v>
      </c>
    </row>
    <row r="41" spans="1:5">
      <c r="A41" t="s">
        <v>100</v>
      </c>
      <c r="B41" t="s">
        <v>67</v>
      </c>
      <c r="C41" s="6">
        <v>0</v>
      </c>
      <c r="D41">
        <v>2000</v>
      </c>
      <c r="E41">
        <v>2000</v>
      </c>
    </row>
    <row r="42" spans="1:5">
      <c r="A42" t="s">
        <v>136</v>
      </c>
      <c r="B42" t="s">
        <v>10</v>
      </c>
      <c r="C42" s="6">
        <v>1500</v>
      </c>
      <c r="D42">
        <v>1700</v>
      </c>
      <c r="E42">
        <v>1700</v>
      </c>
    </row>
    <row r="43" spans="1:5">
      <c r="A43" t="s">
        <v>167</v>
      </c>
      <c r="B43" t="s">
        <v>10</v>
      </c>
      <c r="C43" s="6">
        <v>6000</v>
      </c>
      <c r="D43">
        <v>6000</v>
      </c>
      <c r="E43">
        <v>6000</v>
      </c>
    </row>
    <row r="44" spans="1:5">
      <c r="A44" t="s">
        <v>153</v>
      </c>
      <c r="B44" t="s">
        <v>17</v>
      </c>
      <c r="C44" s="6">
        <v>14000</v>
      </c>
      <c r="D44">
        <v>14000</v>
      </c>
      <c r="E44">
        <v>12000</v>
      </c>
    </row>
    <row r="45" spans="1:5">
      <c r="A45" t="s">
        <v>61</v>
      </c>
      <c r="B45" t="s">
        <v>10</v>
      </c>
      <c r="C45" s="6">
        <f>SUM(37500+17200)</f>
        <v>54700</v>
      </c>
      <c r="D45">
        <v>54200</v>
      </c>
      <c r="E45">
        <v>53300</v>
      </c>
    </row>
    <row r="46" spans="1:5">
      <c r="A46" t="s">
        <v>137</v>
      </c>
      <c r="B46" t="s">
        <v>10</v>
      </c>
      <c r="C46" s="6">
        <v>103100</v>
      </c>
      <c r="D46">
        <v>99100</v>
      </c>
      <c r="E46">
        <v>98500</v>
      </c>
    </row>
    <row r="47" spans="1:5">
      <c r="A47" t="s">
        <v>103</v>
      </c>
      <c r="B47" t="s">
        <v>26</v>
      </c>
      <c r="C47" s="6">
        <v>9000</v>
      </c>
      <c r="D47">
        <v>10000</v>
      </c>
      <c r="E47">
        <v>10000</v>
      </c>
    </row>
    <row r="48" spans="1:5">
      <c r="A48" t="s">
        <v>104</v>
      </c>
      <c r="B48" t="s">
        <v>146</v>
      </c>
      <c r="C48" s="6">
        <v>22000</v>
      </c>
      <c r="D48">
        <v>22000</v>
      </c>
      <c r="E48">
        <v>22000</v>
      </c>
    </row>
    <row r="49" spans="1:5">
      <c r="A49" t="s">
        <v>130</v>
      </c>
      <c r="B49" t="s">
        <v>67</v>
      </c>
      <c r="C49" s="6">
        <v>2000</v>
      </c>
      <c r="D49">
        <v>2000</v>
      </c>
      <c r="E49">
        <v>1000</v>
      </c>
    </row>
    <row r="50" spans="1:5">
      <c r="A50" t="s">
        <v>106</v>
      </c>
      <c r="B50" t="s">
        <v>10</v>
      </c>
      <c r="C50" s="6">
        <v>31400</v>
      </c>
      <c r="D50">
        <v>34400</v>
      </c>
      <c r="E50">
        <v>33000</v>
      </c>
    </row>
    <row r="51" spans="1:5">
      <c r="A51" t="s">
        <v>138</v>
      </c>
      <c r="B51" t="s">
        <v>10</v>
      </c>
      <c r="C51" s="6">
        <v>22000</v>
      </c>
      <c r="D51">
        <v>21500</v>
      </c>
      <c r="E51">
        <v>21500</v>
      </c>
    </row>
    <row r="52" spans="1:5">
      <c r="A52" t="s">
        <v>70</v>
      </c>
      <c r="B52" t="s">
        <v>20</v>
      </c>
      <c r="C52" s="6">
        <v>13000</v>
      </c>
      <c r="D52">
        <v>10000</v>
      </c>
      <c r="E52">
        <v>7000</v>
      </c>
    </row>
    <row r="53" spans="1:5">
      <c r="A53" t="s">
        <v>139</v>
      </c>
      <c r="B53" t="s">
        <v>10</v>
      </c>
      <c r="C53" s="6">
        <f>SUM(2300+229500+217200+267410)</f>
        <v>716410</v>
      </c>
      <c r="D53">
        <v>709310</v>
      </c>
      <c r="E53">
        <v>729710</v>
      </c>
    </row>
    <row r="54" spans="1:5">
      <c r="A54" t="s">
        <v>72</v>
      </c>
      <c r="B54" s="6" t="s">
        <v>20</v>
      </c>
      <c r="C54" s="6">
        <v>0</v>
      </c>
      <c r="D54" s="6">
        <v>3000</v>
      </c>
      <c r="E54" s="6">
        <v>3000</v>
      </c>
    </row>
    <row r="55" spans="1:5">
      <c r="A55" t="s">
        <v>73</v>
      </c>
      <c r="B55" t="s">
        <v>74</v>
      </c>
      <c r="C55">
        <f>SUM(450000+50000)</f>
        <v>500000</v>
      </c>
      <c r="D55">
        <v>500000</v>
      </c>
      <c r="E55">
        <v>495000</v>
      </c>
    </row>
    <row r="56" spans="1:5">
      <c r="A56" t="s">
        <v>140</v>
      </c>
      <c r="B56" s="6" t="s">
        <v>10</v>
      </c>
      <c r="C56" s="6">
        <f xml:space="preserve"> SUM(124300+2000+82000)</f>
        <v>208300</v>
      </c>
      <c r="D56">
        <v>216800</v>
      </c>
      <c r="E56">
        <v>210500</v>
      </c>
    </row>
    <row r="57" spans="1:5">
      <c r="A57" t="s">
        <v>141</v>
      </c>
      <c r="B57" t="s">
        <v>10</v>
      </c>
      <c r="C57" s="6">
        <v>33400</v>
      </c>
      <c r="D57">
        <v>32800</v>
      </c>
      <c r="E57">
        <v>31600</v>
      </c>
    </row>
    <row r="58" spans="1:5">
      <c r="A58" t="s">
        <v>108</v>
      </c>
      <c r="B58" t="s">
        <v>10</v>
      </c>
      <c r="C58" s="6">
        <f>SUM(43000+15000)</f>
        <v>58000</v>
      </c>
      <c r="D58">
        <v>53500</v>
      </c>
      <c r="E58">
        <v>50000</v>
      </c>
    </row>
    <row r="59" spans="1:5">
      <c r="A59" t="s">
        <v>144</v>
      </c>
      <c r="B59" t="s">
        <v>47</v>
      </c>
      <c r="C59" s="6">
        <v>18000</v>
      </c>
      <c r="D59">
        <v>17000</v>
      </c>
      <c r="E59">
        <v>17000</v>
      </c>
    </row>
    <row r="60" spans="1:5">
      <c r="A60" t="s">
        <v>110</v>
      </c>
      <c r="B60" t="s">
        <v>206</v>
      </c>
      <c r="C60" s="6">
        <f>SUM(42000+77000)</f>
        <v>119000</v>
      </c>
      <c r="D60">
        <v>119000</v>
      </c>
      <c r="E60">
        <v>116000</v>
      </c>
    </row>
    <row r="61" spans="1:5" ht="18">
      <c r="A61" s="30" t="s">
        <v>207</v>
      </c>
      <c r="C61" s="34">
        <v>68030</v>
      </c>
      <c r="D61" s="29">
        <v>43000</v>
      </c>
      <c r="E61" s="29">
        <v>25700</v>
      </c>
    </row>
    <row r="62" spans="1:5" ht="18">
      <c r="A62" s="28" t="s">
        <v>80</v>
      </c>
      <c r="C62" s="31">
        <f>SUM(C2:C61)</f>
        <v>3973200</v>
      </c>
      <c r="D62" s="32">
        <f>SUM(D2:D61)</f>
        <v>3761813</v>
      </c>
      <c r="E62" s="33">
        <f>SUM(E2:E61)</f>
        <v>3595613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topLeftCell="A91" workbookViewId="0">
      <selection activeCell="F82" sqref="F82"/>
    </sheetView>
  </sheetViews>
  <sheetFormatPr defaultColWidth="11" defaultRowHeight="15.75"/>
  <cols>
    <col min="1" max="1" width="66" customWidth="1"/>
    <col min="2" max="2" width="20.5" customWidth="1"/>
    <col min="3" max="3" width="25.1875" customWidth="1"/>
    <col min="4" max="4" width="15.6875" customWidth="1"/>
  </cols>
  <sheetData>
    <row r="1" spans="1:4">
      <c r="A1" s="22" t="s">
        <v>0</v>
      </c>
      <c r="B1" s="22" t="s">
        <v>185</v>
      </c>
      <c r="C1" s="22" t="s">
        <v>1</v>
      </c>
      <c r="D1" s="22" t="s">
        <v>2</v>
      </c>
    </row>
    <row r="3" spans="1:4">
      <c r="A3" s="15" t="s">
        <v>5</v>
      </c>
      <c r="B3" s="15">
        <v>2015</v>
      </c>
      <c r="C3" s="15" t="s">
        <v>81</v>
      </c>
      <c r="D3" s="15">
        <v>500</v>
      </c>
    </row>
    <row r="4" spans="1:4">
      <c r="A4" s="17" t="s">
        <v>5</v>
      </c>
      <c r="B4" s="17">
        <v>2016</v>
      </c>
      <c r="C4" s="18" t="s">
        <v>81</v>
      </c>
      <c r="D4" s="17">
        <v>500</v>
      </c>
    </row>
    <row r="5" spans="1:4">
      <c r="A5" s="19" t="s">
        <v>5</v>
      </c>
      <c r="B5" s="20">
        <v>2017</v>
      </c>
      <c r="C5" s="19" t="s">
        <v>6</v>
      </c>
      <c r="D5" s="21">
        <v>500</v>
      </c>
    </row>
    <row r="6" spans="1:4">
      <c r="A6" s="15" t="s">
        <v>83</v>
      </c>
      <c r="B6" s="15">
        <v>2015</v>
      </c>
      <c r="C6" s="15" t="s">
        <v>8</v>
      </c>
      <c r="D6" s="15">
        <v>1000</v>
      </c>
    </row>
    <row r="7" spans="1:4">
      <c r="A7" s="17" t="s">
        <v>83</v>
      </c>
      <c r="B7" s="17">
        <v>2016</v>
      </c>
      <c r="C7" s="18" t="s">
        <v>8</v>
      </c>
      <c r="D7" s="17">
        <v>1000</v>
      </c>
    </row>
    <row r="8" spans="1:4">
      <c r="A8" s="19" t="s">
        <v>7</v>
      </c>
      <c r="B8" s="20">
        <v>2017</v>
      </c>
      <c r="C8" s="19" t="s">
        <v>8</v>
      </c>
      <c r="D8" s="21">
        <v>500</v>
      </c>
    </row>
    <row r="9" spans="1:4">
      <c r="A9" s="15" t="s">
        <v>120</v>
      </c>
      <c r="B9" s="15">
        <v>2015</v>
      </c>
      <c r="C9" s="15" t="s">
        <v>10</v>
      </c>
      <c r="D9" s="16">
        <v>17400</v>
      </c>
    </row>
    <row r="10" spans="1:4">
      <c r="A10" s="17" t="s">
        <v>120</v>
      </c>
      <c r="B10" s="17">
        <v>2016</v>
      </c>
      <c r="C10" s="18" t="s">
        <v>10</v>
      </c>
      <c r="D10" s="17">
        <v>17400</v>
      </c>
    </row>
    <row r="11" spans="1:4">
      <c r="A11" s="19" t="s">
        <v>9</v>
      </c>
      <c r="B11" s="20">
        <v>2017</v>
      </c>
      <c r="C11" s="19" t="s">
        <v>10</v>
      </c>
      <c r="D11" s="21">
        <v>15000</v>
      </c>
    </row>
    <row r="12" spans="1:4">
      <c r="A12" s="17" t="s">
        <v>13</v>
      </c>
      <c r="B12" s="17">
        <v>2016</v>
      </c>
      <c r="C12" s="18" t="s">
        <v>47</v>
      </c>
      <c r="D12" s="17">
        <v>2000</v>
      </c>
    </row>
    <row r="13" spans="1:4">
      <c r="A13" s="19" t="s">
        <v>13</v>
      </c>
      <c r="B13" s="20">
        <v>2017</v>
      </c>
      <c r="C13" s="19" t="s">
        <v>10</v>
      </c>
      <c r="D13" s="21">
        <v>2000</v>
      </c>
    </row>
    <row r="14" spans="1:4">
      <c r="A14" s="15" t="s">
        <v>188</v>
      </c>
      <c r="B14" s="15">
        <v>2015</v>
      </c>
      <c r="C14" s="15" t="s">
        <v>10</v>
      </c>
      <c r="D14" s="15">
        <v>2500</v>
      </c>
    </row>
    <row r="15" spans="1:4">
      <c r="A15" s="17" t="s">
        <v>188</v>
      </c>
      <c r="B15" s="17">
        <v>2016</v>
      </c>
      <c r="C15" s="18" t="s">
        <v>10</v>
      </c>
      <c r="D15" s="17">
        <v>2500</v>
      </c>
    </row>
    <row r="16" spans="1:4">
      <c r="A16" s="19" t="s">
        <v>188</v>
      </c>
      <c r="B16" s="20">
        <v>2017</v>
      </c>
      <c r="C16" s="19" t="s">
        <v>10</v>
      </c>
      <c r="D16" s="21">
        <v>4500</v>
      </c>
    </row>
    <row r="17" spans="1:4">
      <c r="A17" s="15" t="s">
        <v>15</v>
      </c>
      <c r="B17" s="15">
        <v>2015</v>
      </c>
      <c r="C17" s="15" t="s">
        <v>10</v>
      </c>
      <c r="D17" s="15">
        <v>5500</v>
      </c>
    </row>
    <row r="18" spans="1:4">
      <c r="A18" s="17" t="s">
        <v>15</v>
      </c>
      <c r="B18" s="17">
        <v>2016</v>
      </c>
      <c r="C18" s="18" t="s">
        <v>10</v>
      </c>
      <c r="D18" s="17">
        <v>6500</v>
      </c>
    </row>
    <row r="19" spans="1:4">
      <c r="A19" s="19" t="s">
        <v>15</v>
      </c>
      <c r="B19" s="20">
        <v>2017</v>
      </c>
      <c r="C19" s="19" t="s">
        <v>10</v>
      </c>
      <c r="D19" s="21">
        <v>6500</v>
      </c>
    </row>
    <row r="20" spans="1:4">
      <c r="A20" s="15" t="s">
        <v>187</v>
      </c>
      <c r="B20" s="15">
        <v>2015</v>
      </c>
      <c r="C20" s="15" t="s">
        <v>156</v>
      </c>
      <c r="D20" s="15">
        <v>1500</v>
      </c>
    </row>
    <row r="21" spans="1:4">
      <c r="A21" s="19" t="s">
        <v>187</v>
      </c>
      <c r="B21" s="20">
        <v>2017</v>
      </c>
      <c r="C21" s="19" t="s">
        <v>17</v>
      </c>
      <c r="D21" s="21">
        <v>1500</v>
      </c>
    </row>
    <row r="22" spans="1:4">
      <c r="A22" s="17" t="s">
        <v>187</v>
      </c>
      <c r="B22" s="17">
        <v>2016</v>
      </c>
      <c r="C22" s="18" t="s">
        <v>17</v>
      </c>
      <c r="D22" s="17">
        <v>1500</v>
      </c>
    </row>
    <row r="23" spans="1:4">
      <c r="A23" s="15" t="s">
        <v>149</v>
      </c>
      <c r="B23" s="15">
        <v>2015</v>
      </c>
      <c r="C23" s="15" t="s">
        <v>12</v>
      </c>
      <c r="D23" s="15">
        <f xml:space="preserve"> SUM(3000+3000)</f>
        <v>6000</v>
      </c>
    </row>
    <row r="24" spans="1:4">
      <c r="A24" s="17" t="s">
        <v>189</v>
      </c>
      <c r="B24" s="17">
        <v>2016</v>
      </c>
      <c r="C24" s="18" t="s">
        <v>12</v>
      </c>
      <c r="D24" s="17">
        <v>4000</v>
      </c>
    </row>
    <row r="25" spans="1:4">
      <c r="A25" s="19" t="s">
        <v>149</v>
      </c>
      <c r="B25" s="20">
        <v>2017</v>
      </c>
      <c r="C25" s="19" t="s">
        <v>12</v>
      </c>
      <c r="D25" s="21">
        <v>5000</v>
      </c>
    </row>
    <row r="26" spans="1:4">
      <c r="A26" s="15" t="s">
        <v>162</v>
      </c>
      <c r="B26" s="15">
        <v>2015</v>
      </c>
      <c r="C26" s="15" t="s">
        <v>163</v>
      </c>
      <c r="D26" s="16">
        <v>11000</v>
      </c>
    </row>
    <row r="27" spans="1:4">
      <c r="A27" s="17" t="s">
        <v>87</v>
      </c>
      <c r="B27" s="17">
        <v>2016</v>
      </c>
      <c r="C27" s="18" t="s">
        <v>4</v>
      </c>
      <c r="D27" s="17">
        <v>11000</v>
      </c>
    </row>
    <row r="28" spans="1:4">
      <c r="A28" s="19" t="s">
        <v>186</v>
      </c>
      <c r="B28" s="20">
        <v>2017</v>
      </c>
      <c r="C28" s="19" t="s">
        <v>4</v>
      </c>
      <c r="D28" s="21">
        <v>9000</v>
      </c>
    </row>
    <row r="29" spans="1:4">
      <c r="A29" s="15" t="s">
        <v>88</v>
      </c>
      <c r="B29" s="15">
        <v>2015</v>
      </c>
      <c r="C29" s="15" t="s">
        <v>10</v>
      </c>
      <c r="D29" s="16">
        <v>87700</v>
      </c>
    </row>
    <row r="30" spans="1:4">
      <c r="A30" s="17" t="s">
        <v>88</v>
      </c>
      <c r="B30" s="17">
        <v>2016</v>
      </c>
      <c r="C30" s="18" t="s">
        <v>10</v>
      </c>
      <c r="D30" s="17">
        <v>84700</v>
      </c>
    </row>
    <row r="31" spans="1:4">
      <c r="A31" s="19" t="s">
        <v>190</v>
      </c>
      <c r="B31" s="20">
        <v>2017</v>
      </c>
      <c r="C31" s="19" t="s">
        <v>10</v>
      </c>
      <c r="D31" s="21">
        <v>80700</v>
      </c>
    </row>
    <row r="32" spans="1:4">
      <c r="A32" s="15" t="s">
        <v>19</v>
      </c>
      <c r="B32" s="15">
        <v>2015</v>
      </c>
      <c r="C32" s="15" t="s">
        <v>20</v>
      </c>
      <c r="D32" s="15">
        <v>2000</v>
      </c>
    </row>
    <row r="33" spans="1:4">
      <c r="A33" s="17" t="s">
        <v>19</v>
      </c>
      <c r="B33" s="17">
        <v>2016</v>
      </c>
      <c r="C33" s="18" t="s">
        <v>20</v>
      </c>
      <c r="D33" s="17">
        <v>2000</v>
      </c>
    </row>
    <row r="34" spans="1:4">
      <c r="A34" s="19" t="s">
        <v>19</v>
      </c>
      <c r="B34" s="20">
        <v>2017</v>
      </c>
      <c r="C34" s="19" t="s">
        <v>20</v>
      </c>
      <c r="D34" s="21">
        <v>2000</v>
      </c>
    </row>
    <row r="35" spans="1:4">
      <c r="A35" s="15" t="s">
        <v>21</v>
      </c>
      <c r="B35" s="15">
        <v>2015</v>
      </c>
      <c r="C35" s="15" t="s">
        <v>22</v>
      </c>
      <c r="D35" s="15">
        <v>4000</v>
      </c>
    </row>
    <row r="36" spans="1:4">
      <c r="A36" s="17" t="s">
        <v>21</v>
      </c>
      <c r="B36" s="17">
        <v>2016</v>
      </c>
      <c r="C36" s="18" t="s">
        <v>22</v>
      </c>
      <c r="D36" s="17">
        <v>3000</v>
      </c>
    </row>
    <row r="37" spans="1:4">
      <c r="A37" s="19" t="s">
        <v>21</v>
      </c>
      <c r="B37" s="20">
        <v>2017</v>
      </c>
      <c r="C37" s="19" t="s">
        <v>22</v>
      </c>
      <c r="D37" s="21">
        <v>3000</v>
      </c>
    </row>
    <row r="38" spans="1:4">
      <c r="A38" s="15" t="s">
        <v>89</v>
      </c>
      <c r="B38" s="15">
        <v>2015</v>
      </c>
      <c r="C38" s="15" t="s">
        <v>148</v>
      </c>
      <c r="D38" s="15">
        <v>2000</v>
      </c>
    </row>
    <row r="39" spans="1:4">
      <c r="A39" s="17" t="s">
        <v>89</v>
      </c>
      <c r="B39" s="17">
        <v>2016</v>
      </c>
      <c r="C39" s="18" t="s">
        <v>148</v>
      </c>
      <c r="D39" s="17">
        <v>2000</v>
      </c>
    </row>
    <row r="40" spans="1:4">
      <c r="A40" s="15" t="s">
        <v>191</v>
      </c>
      <c r="B40" s="15">
        <v>2015</v>
      </c>
      <c r="C40" s="15" t="s">
        <v>123</v>
      </c>
      <c r="D40" s="15">
        <v>9000</v>
      </c>
    </row>
    <row r="41" spans="1:4">
      <c r="A41" s="17" t="s">
        <v>90</v>
      </c>
      <c r="B41" s="17">
        <v>2016</v>
      </c>
      <c r="C41" s="18" t="s">
        <v>24</v>
      </c>
      <c r="D41" s="17">
        <v>9000</v>
      </c>
    </row>
    <row r="42" spans="1:4">
      <c r="A42" s="19" t="s">
        <v>191</v>
      </c>
      <c r="B42" s="20">
        <v>2017</v>
      </c>
      <c r="C42" s="19" t="s">
        <v>24</v>
      </c>
      <c r="D42" s="21">
        <v>9000</v>
      </c>
    </row>
    <row r="43" spans="1:4">
      <c r="A43" s="15" t="s">
        <v>125</v>
      </c>
      <c r="B43" s="15">
        <v>2015</v>
      </c>
      <c r="C43" s="15" t="s">
        <v>126</v>
      </c>
      <c r="D43" s="16">
        <v>16000</v>
      </c>
    </row>
    <row r="44" spans="1:4">
      <c r="A44" s="17" t="s">
        <v>91</v>
      </c>
      <c r="B44" s="17">
        <v>2016</v>
      </c>
      <c r="C44" s="18" t="s">
        <v>26</v>
      </c>
      <c r="D44" s="17">
        <v>16000</v>
      </c>
    </row>
    <row r="45" spans="1:4">
      <c r="A45" s="19" t="s">
        <v>25</v>
      </c>
      <c r="B45" s="20">
        <v>2017</v>
      </c>
      <c r="C45" s="19" t="s">
        <v>26</v>
      </c>
      <c r="D45" s="21">
        <v>16000</v>
      </c>
    </row>
    <row r="46" spans="1:4">
      <c r="A46" s="15" t="s">
        <v>92</v>
      </c>
      <c r="B46" s="15">
        <v>2015</v>
      </c>
      <c r="C46" s="15" t="s">
        <v>143</v>
      </c>
      <c r="D46" s="15">
        <v>4000</v>
      </c>
    </row>
    <row r="47" spans="1:4">
      <c r="A47" s="17" t="s">
        <v>92</v>
      </c>
      <c r="B47" s="17">
        <v>2016</v>
      </c>
      <c r="C47" s="18" t="s">
        <v>28</v>
      </c>
      <c r="D47" s="17">
        <v>4000</v>
      </c>
    </row>
    <row r="48" spans="1:4">
      <c r="A48" s="19" t="s">
        <v>27</v>
      </c>
      <c r="B48" s="20">
        <v>2017</v>
      </c>
      <c r="C48" s="19" t="s">
        <v>28</v>
      </c>
      <c r="D48" s="21">
        <v>2000</v>
      </c>
    </row>
    <row r="49" spans="1:4">
      <c r="A49" s="15" t="s">
        <v>133</v>
      </c>
      <c r="B49" s="15">
        <v>2015</v>
      </c>
      <c r="C49" s="15" t="s">
        <v>10</v>
      </c>
      <c r="D49" s="16">
        <f xml:space="preserve"> SUM(123800+ 43300)</f>
        <v>167100</v>
      </c>
    </row>
    <row r="50" spans="1:4">
      <c r="A50" s="17" t="s">
        <v>93</v>
      </c>
      <c r="B50" s="17">
        <v>2016</v>
      </c>
      <c r="C50" s="18" t="s">
        <v>10</v>
      </c>
      <c r="D50" s="17">
        <v>182600</v>
      </c>
    </row>
    <row r="51" spans="1:4">
      <c r="A51" s="19" t="s">
        <v>29</v>
      </c>
      <c r="B51" s="20">
        <v>2017</v>
      </c>
      <c r="C51" s="19" t="s">
        <v>10</v>
      </c>
      <c r="D51" s="21">
        <v>175200</v>
      </c>
    </row>
    <row r="52" spans="1:4">
      <c r="A52" s="15" t="s">
        <v>94</v>
      </c>
      <c r="B52" s="15">
        <v>2015</v>
      </c>
      <c r="C52" s="15" t="s">
        <v>147</v>
      </c>
      <c r="D52" s="15">
        <v>3000</v>
      </c>
    </row>
    <row r="53" spans="1:4">
      <c r="A53" s="17" t="s">
        <v>94</v>
      </c>
      <c r="B53" s="17">
        <v>2016</v>
      </c>
      <c r="C53" s="18" t="s">
        <v>31</v>
      </c>
      <c r="D53" s="17">
        <v>3000</v>
      </c>
    </row>
    <row r="54" spans="1:4">
      <c r="A54" s="19" t="s">
        <v>30</v>
      </c>
      <c r="B54" s="20">
        <v>2017</v>
      </c>
      <c r="C54" s="19" t="s">
        <v>31</v>
      </c>
      <c r="D54" s="21">
        <v>3000</v>
      </c>
    </row>
    <row r="55" spans="1:4">
      <c r="A55" s="15" t="s">
        <v>159</v>
      </c>
      <c r="B55" s="15">
        <v>2015</v>
      </c>
      <c r="C55" s="15" t="s">
        <v>160</v>
      </c>
      <c r="D55" s="16">
        <v>30000</v>
      </c>
    </row>
    <row r="56" spans="1:4">
      <c r="A56" s="17" t="s">
        <v>95</v>
      </c>
      <c r="B56" s="17">
        <v>2016</v>
      </c>
      <c r="C56" s="18" t="s">
        <v>33</v>
      </c>
      <c r="D56" s="17">
        <v>30000</v>
      </c>
    </row>
    <row r="57" spans="1:4">
      <c r="A57" s="19" t="s">
        <v>32</v>
      </c>
      <c r="B57" s="20">
        <v>2017</v>
      </c>
      <c r="C57" s="19" t="s">
        <v>33</v>
      </c>
      <c r="D57" s="21">
        <v>30000</v>
      </c>
    </row>
    <row r="58" spans="1:4">
      <c r="A58" s="15" t="s">
        <v>34</v>
      </c>
      <c r="B58" s="15">
        <v>2015</v>
      </c>
      <c r="C58" s="15" t="s">
        <v>154</v>
      </c>
      <c r="D58" s="15">
        <v>1000</v>
      </c>
    </row>
    <row r="59" spans="1:4">
      <c r="A59" s="17" t="s">
        <v>34</v>
      </c>
      <c r="B59" s="17">
        <v>2016</v>
      </c>
      <c r="C59" s="18" t="s">
        <v>20</v>
      </c>
      <c r="D59" s="17">
        <v>1000</v>
      </c>
    </row>
    <row r="60" spans="1:4">
      <c r="A60" s="19" t="s">
        <v>34</v>
      </c>
      <c r="B60" s="20">
        <v>2017</v>
      </c>
      <c r="C60" s="19" t="s">
        <v>17</v>
      </c>
      <c r="D60" s="21">
        <v>1000</v>
      </c>
    </row>
    <row r="61" spans="1:4">
      <c r="A61" s="15" t="s">
        <v>112</v>
      </c>
      <c r="B61" s="15">
        <v>2015</v>
      </c>
      <c r="C61" s="15" t="s">
        <v>168</v>
      </c>
      <c r="D61" s="16">
        <v>80000</v>
      </c>
    </row>
    <row r="62" spans="1:4">
      <c r="A62" s="17" t="s">
        <v>112</v>
      </c>
      <c r="B62" s="17">
        <v>2016</v>
      </c>
      <c r="C62" s="18" t="s">
        <v>121</v>
      </c>
      <c r="D62" s="17">
        <v>80000</v>
      </c>
    </row>
    <row r="63" spans="1:4">
      <c r="A63" s="19" t="s">
        <v>35</v>
      </c>
      <c r="B63" s="20">
        <v>2017</v>
      </c>
      <c r="C63" s="19" t="s">
        <v>36</v>
      </c>
      <c r="D63" s="21">
        <v>80000</v>
      </c>
    </row>
    <row r="64" spans="1:4">
      <c r="A64" s="19" t="s">
        <v>37</v>
      </c>
      <c r="B64" s="20">
        <v>2017</v>
      </c>
      <c r="C64" s="19" t="s">
        <v>4</v>
      </c>
      <c r="D64" s="21">
        <v>1000</v>
      </c>
    </row>
    <row r="65" spans="1:4">
      <c r="A65" s="15" t="s">
        <v>142</v>
      </c>
      <c r="B65" s="15">
        <v>2015</v>
      </c>
      <c r="C65" s="15" t="s">
        <v>10</v>
      </c>
      <c r="D65" s="16">
        <v>65000</v>
      </c>
    </row>
    <row r="66" spans="1:4">
      <c r="A66" s="15" t="s">
        <v>38</v>
      </c>
      <c r="B66" s="15">
        <v>2015</v>
      </c>
      <c r="C66" s="15" t="s">
        <v>180</v>
      </c>
      <c r="D66" s="16">
        <f>SUM(10000+15000)</f>
        <v>25000</v>
      </c>
    </row>
    <row r="67" spans="1:4">
      <c r="A67" s="17" t="s">
        <v>38</v>
      </c>
      <c r="B67" s="17">
        <v>2016</v>
      </c>
      <c r="C67" s="18" t="s">
        <v>180</v>
      </c>
      <c r="D67" s="17">
        <v>28000</v>
      </c>
    </row>
    <row r="68" spans="1:4">
      <c r="A68" s="19" t="s">
        <v>38</v>
      </c>
      <c r="B68" s="20">
        <v>2017</v>
      </c>
      <c r="C68" s="19" t="s">
        <v>180</v>
      </c>
      <c r="D68" s="21">
        <v>25000</v>
      </c>
    </row>
    <row r="69" spans="1:4">
      <c r="A69" s="15" t="s">
        <v>113</v>
      </c>
      <c r="B69" s="15">
        <v>2015</v>
      </c>
      <c r="C69" s="15" t="s">
        <v>33</v>
      </c>
      <c r="D69" s="16">
        <v>175500</v>
      </c>
    </row>
    <row r="70" spans="1:4">
      <c r="A70" s="17" t="s">
        <v>113</v>
      </c>
      <c r="B70" s="17">
        <v>2016</v>
      </c>
      <c r="C70" s="18" t="s">
        <v>33</v>
      </c>
      <c r="D70" s="17">
        <v>280000</v>
      </c>
    </row>
    <row r="71" spans="1:4">
      <c r="A71" s="19" t="s">
        <v>39</v>
      </c>
      <c r="B71" s="20">
        <v>2017</v>
      </c>
      <c r="C71" s="19" t="s">
        <v>33</v>
      </c>
      <c r="D71" s="21">
        <v>280000</v>
      </c>
    </row>
    <row r="72" spans="1:4">
      <c r="A72" s="15" t="s">
        <v>192</v>
      </c>
      <c r="B72" s="15">
        <v>2015</v>
      </c>
      <c r="C72" s="15" t="s">
        <v>123</v>
      </c>
      <c r="D72" s="16">
        <f>SUM(80900+1000+46000+97800)</f>
        <v>225700</v>
      </c>
    </row>
    <row r="73" spans="1:4">
      <c r="A73" s="17" t="s">
        <v>193</v>
      </c>
      <c r="B73" s="17">
        <v>2016</v>
      </c>
      <c r="C73" s="18" t="s">
        <v>24</v>
      </c>
      <c r="D73" s="17">
        <v>230700</v>
      </c>
    </row>
    <row r="74" spans="1:4">
      <c r="A74" s="19" t="s">
        <v>192</v>
      </c>
      <c r="B74" s="20">
        <v>2017</v>
      </c>
      <c r="C74" s="19" t="s">
        <v>24</v>
      </c>
      <c r="D74" s="21">
        <v>218800</v>
      </c>
    </row>
    <row r="75" spans="1:4">
      <c r="A75" s="15" t="s">
        <v>134</v>
      </c>
      <c r="B75" s="15">
        <v>2015</v>
      </c>
      <c r="C75" s="15" t="s">
        <v>10</v>
      </c>
      <c r="D75" s="16">
        <v>3500</v>
      </c>
    </row>
    <row r="76" spans="1:4">
      <c r="A76" s="17" t="s">
        <v>41</v>
      </c>
      <c r="B76" s="17">
        <v>2016</v>
      </c>
      <c r="C76" s="18" t="s">
        <v>10</v>
      </c>
      <c r="D76" s="17">
        <v>3500</v>
      </c>
    </row>
    <row r="77" spans="1:4">
      <c r="A77" s="19" t="s">
        <v>41</v>
      </c>
      <c r="B77" s="20">
        <v>2017</v>
      </c>
      <c r="C77" s="19" t="s">
        <v>10</v>
      </c>
      <c r="D77" s="21">
        <v>3500</v>
      </c>
    </row>
    <row r="78" spans="1:4">
      <c r="A78" s="15" t="s">
        <v>42</v>
      </c>
      <c r="B78" s="15">
        <v>2015</v>
      </c>
      <c r="C78" s="15" t="s">
        <v>245</v>
      </c>
      <c r="D78" s="16">
        <f>SUM(61760+8500+41200)</f>
        <v>111460</v>
      </c>
    </row>
    <row r="79" spans="1:4">
      <c r="A79" s="17" t="s">
        <v>42</v>
      </c>
      <c r="B79" s="17">
        <v>2016</v>
      </c>
      <c r="C79" s="18" t="s">
        <v>245</v>
      </c>
      <c r="D79" s="17">
        <v>115603</v>
      </c>
    </row>
    <row r="80" spans="1:4">
      <c r="A80" s="19" t="s">
        <v>42</v>
      </c>
      <c r="B80" s="20">
        <v>2017</v>
      </c>
      <c r="C80" s="19" t="s">
        <v>245</v>
      </c>
      <c r="D80" s="21">
        <v>114603</v>
      </c>
    </row>
    <row r="81" spans="1:4">
      <c r="A81" s="15" t="s">
        <v>194</v>
      </c>
      <c r="B81" s="15">
        <v>2015</v>
      </c>
      <c r="C81" s="15" t="s">
        <v>45</v>
      </c>
      <c r="D81" s="16">
        <v>5000</v>
      </c>
    </row>
    <row r="82" spans="1:4">
      <c r="A82" s="17" t="s">
        <v>194</v>
      </c>
      <c r="B82" s="17">
        <v>2016</v>
      </c>
      <c r="C82" s="18" t="s">
        <v>45</v>
      </c>
      <c r="D82" s="17">
        <v>6000</v>
      </c>
    </row>
    <row r="83" spans="1:4">
      <c r="A83" s="19" t="s">
        <v>44</v>
      </c>
      <c r="B83" s="20">
        <v>2017</v>
      </c>
      <c r="C83" s="19" t="s">
        <v>45</v>
      </c>
      <c r="D83" s="21">
        <v>5000</v>
      </c>
    </row>
    <row r="84" spans="1:4">
      <c r="A84" s="15" t="s">
        <v>114</v>
      </c>
      <c r="B84" s="15">
        <v>2015</v>
      </c>
      <c r="C84" s="15" t="s">
        <v>47</v>
      </c>
      <c r="D84" s="15">
        <f>SUM(100000+230000)</f>
        <v>330000</v>
      </c>
    </row>
    <row r="85" spans="1:4">
      <c r="A85" s="17" t="s">
        <v>114</v>
      </c>
      <c r="B85" s="17">
        <v>2016</v>
      </c>
      <c r="C85" s="18" t="s">
        <v>47</v>
      </c>
      <c r="D85" s="17">
        <v>100000</v>
      </c>
    </row>
    <row r="86" spans="1:4">
      <c r="A86" s="19" t="s">
        <v>46</v>
      </c>
      <c r="B86" s="20">
        <v>2017</v>
      </c>
      <c r="C86" s="19" t="s">
        <v>47</v>
      </c>
      <c r="D86" s="21">
        <v>90000</v>
      </c>
    </row>
    <row r="87" spans="1:4">
      <c r="A87" s="15" t="s">
        <v>151</v>
      </c>
      <c r="B87" s="15">
        <v>2015</v>
      </c>
      <c r="C87" s="15" t="s">
        <v>152</v>
      </c>
      <c r="D87" s="16">
        <v>100000</v>
      </c>
    </row>
    <row r="88" spans="1:4">
      <c r="A88" s="17" t="s">
        <v>48</v>
      </c>
      <c r="B88" s="17">
        <v>2016</v>
      </c>
      <c r="C88" s="18" t="s">
        <v>49</v>
      </c>
      <c r="D88" s="17">
        <v>100000</v>
      </c>
    </row>
    <row r="89" spans="1:4">
      <c r="A89" s="19" t="s">
        <v>48</v>
      </c>
      <c r="B89" s="20">
        <v>2017</v>
      </c>
      <c r="C89" s="19" t="s">
        <v>49</v>
      </c>
      <c r="D89" s="21">
        <v>104000</v>
      </c>
    </row>
    <row r="90" spans="1:4">
      <c r="A90" s="15" t="s">
        <v>135</v>
      </c>
      <c r="B90" s="15">
        <v>2015</v>
      </c>
      <c r="C90" s="15" t="s">
        <v>10</v>
      </c>
      <c r="D90" s="16">
        <f>SUM(70000+ 5000+55000)</f>
        <v>130000</v>
      </c>
    </row>
    <row r="91" spans="1:4">
      <c r="A91" s="17" t="s">
        <v>50</v>
      </c>
      <c r="B91" s="17">
        <v>2016</v>
      </c>
      <c r="C91" s="18" t="s">
        <v>10</v>
      </c>
      <c r="D91" s="17">
        <v>126000</v>
      </c>
    </row>
    <row r="92" spans="1:4">
      <c r="A92" s="19" t="s">
        <v>50</v>
      </c>
      <c r="B92" s="20">
        <v>2017</v>
      </c>
      <c r="C92" s="19" t="s">
        <v>10</v>
      </c>
      <c r="D92" s="21">
        <v>120800</v>
      </c>
    </row>
    <row r="93" spans="1:4">
      <c r="A93" s="15" t="s">
        <v>157</v>
      </c>
      <c r="B93" s="15">
        <v>2015</v>
      </c>
      <c r="C93" s="15" t="s">
        <v>156</v>
      </c>
      <c r="D93" s="15">
        <f>SUM(3000+2000)</f>
        <v>5000</v>
      </c>
    </row>
    <row r="94" spans="1:4">
      <c r="A94" s="17" t="s">
        <v>51</v>
      </c>
      <c r="B94" s="17">
        <v>2016</v>
      </c>
      <c r="C94" s="18" t="s">
        <v>17</v>
      </c>
      <c r="D94" s="17">
        <v>5000</v>
      </c>
    </row>
    <row r="95" spans="1:4">
      <c r="A95" s="19" t="s">
        <v>51</v>
      </c>
      <c r="B95" s="20">
        <v>2017</v>
      </c>
      <c r="C95" s="19" t="s">
        <v>17</v>
      </c>
      <c r="D95" s="21">
        <v>5000</v>
      </c>
    </row>
    <row r="96" spans="1:4">
      <c r="A96" s="15" t="s">
        <v>158</v>
      </c>
      <c r="B96" s="15">
        <v>2015</v>
      </c>
      <c r="C96" s="15" t="s">
        <v>181</v>
      </c>
      <c r="D96" s="16">
        <v>2000</v>
      </c>
    </row>
    <row r="97" spans="1:4">
      <c r="A97" s="17" t="s">
        <v>98</v>
      </c>
      <c r="B97" s="17">
        <v>2016</v>
      </c>
      <c r="C97" s="18" t="s">
        <v>184</v>
      </c>
      <c r="D97" s="17">
        <v>2000</v>
      </c>
    </row>
    <row r="98" spans="1:4">
      <c r="A98" s="19" t="s">
        <v>52</v>
      </c>
      <c r="B98" s="20">
        <v>2017</v>
      </c>
      <c r="C98" s="19" t="s">
        <v>184</v>
      </c>
      <c r="D98" s="21">
        <v>2000</v>
      </c>
    </row>
    <row r="99" spans="1:4">
      <c r="A99" s="15" t="s">
        <v>129</v>
      </c>
      <c r="B99" s="15">
        <v>2015</v>
      </c>
      <c r="C99" s="15" t="s">
        <v>67</v>
      </c>
      <c r="D99" s="16">
        <v>9000</v>
      </c>
    </row>
    <row r="100" spans="1:4">
      <c r="A100" s="17" t="s">
        <v>99</v>
      </c>
      <c r="B100" s="17">
        <v>2016</v>
      </c>
      <c r="C100" s="18" t="s">
        <v>67</v>
      </c>
      <c r="D100" s="17">
        <v>7000</v>
      </c>
    </row>
    <row r="101" spans="1:4">
      <c r="A101" s="15" t="s">
        <v>195</v>
      </c>
      <c r="B101" s="15">
        <v>2015</v>
      </c>
      <c r="C101" s="15" t="s">
        <v>127</v>
      </c>
      <c r="D101" s="16">
        <v>290000</v>
      </c>
    </row>
    <row r="102" spans="1:4">
      <c r="A102" s="17" t="s">
        <v>195</v>
      </c>
      <c r="B102" s="17">
        <v>2016</v>
      </c>
      <c r="C102" s="18" t="s">
        <v>26</v>
      </c>
      <c r="D102" s="17">
        <v>280000</v>
      </c>
    </row>
    <row r="103" spans="1:4">
      <c r="A103" s="19" t="s">
        <v>128</v>
      </c>
      <c r="B103" s="20">
        <v>2017</v>
      </c>
      <c r="C103" s="19" t="s">
        <v>26</v>
      </c>
      <c r="D103" s="21">
        <v>200000</v>
      </c>
    </row>
    <row r="104" spans="1:4">
      <c r="A104" s="15" t="s">
        <v>54</v>
      </c>
      <c r="B104" s="15">
        <v>2015</v>
      </c>
      <c r="C104" s="15" t="s">
        <v>55</v>
      </c>
      <c r="D104" s="16">
        <v>4000</v>
      </c>
    </row>
    <row r="105" spans="1:4">
      <c r="A105" s="17" t="s">
        <v>54</v>
      </c>
      <c r="B105" s="17">
        <v>2016</v>
      </c>
      <c r="C105" s="18" t="s">
        <v>55</v>
      </c>
      <c r="D105" s="17">
        <v>3000</v>
      </c>
    </row>
    <row r="106" spans="1:4">
      <c r="A106" s="19" t="s">
        <v>54</v>
      </c>
      <c r="B106" s="20">
        <v>2017</v>
      </c>
      <c r="C106" s="19" t="s">
        <v>55</v>
      </c>
      <c r="D106" s="21">
        <v>3000</v>
      </c>
    </row>
    <row r="107" spans="1:4">
      <c r="A107" s="15" t="s">
        <v>161</v>
      </c>
      <c r="B107" s="15">
        <v>2015</v>
      </c>
      <c r="C107" s="15" t="s">
        <v>55</v>
      </c>
      <c r="D107" s="16">
        <v>1000</v>
      </c>
    </row>
    <row r="108" spans="1:4">
      <c r="A108" s="15" t="s">
        <v>56</v>
      </c>
      <c r="B108" s="15">
        <v>2015</v>
      </c>
      <c r="C108" s="15" t="s">
        <v>57</v>
      </c>
      <c r="D108" s="16">
        <v>40000</v>
      </c>
    </row>
    <row r="109" spans="1:4">
      <c r="A109" s="17" t="s">
        <v>116</v>
      </c>
      <c r="B109" s="17">
        <v>2016</v>
      </c>
      <c r="C109" s="18" t="s">
        <v>57</v>
      </c>
      <c r="D109" s="17">
        <v>40000</v>
      </c>
    </row>
    <row r="110" spans="1:4">
      <c r="A110" s="19" t="s">
        <v>56</v>
      </c>
      <c r="B110" s="20">
        <v>2017</v>
      </c>
      <c r="C110" s="19" t="s">
        <v>57</v>
      </c>
      <c r="D110" s="21">
        <v>30000</v>
      </c>
    </row>
    <row r="111" spans="1:4">
      <c r="A111" s="17" t="s">
        <v>100</v>
      </c>
      <c r="B111" s="17">
        <v>2016</v>
      </c>
      <c r="C111" s="18" t="s">
        <v>67</v>
      </c>
      <c r="D111" s="17">
        <v>2000</v>
      </c>
    </row>
    <row r="112" spans="1:4">
      <c r="A112" s="19" t="s">
        <v>58</v>
      </c>
      <c r="B112" s="20">
        <v>2017</v>
      </c>
      <c r="C112" s="19" t="s">
        <v>67</v>
      </c>
      <c r="D112" s="21">
        <v>2000</v>
      </c>
    </row>
    <row r="113" spans="1:4">
      <c r="A113" s="15" t="s">
        <v>197</v>
      </c>
      <c r="B113" s="15">
        <v>2015</v>
      </c>
      <c r="C113" s="15" t="s">
        <v>10</v>
      </c>
      <c r="D113" s="16">
        <v>1500</v>
      </c>
    </row>
    <row r="114" spans="1:4">
      <c r="A114" s="17" t="s">
        <v>196</v>
      </c>
      <c r="B114" s="17">
        <v>2016</v>
      </c>
      <c r="C114" s="18" t="s">
        <v>10</v>
      </c>
      <c r="D114" s="17">
        <v>1700</v>
      </c>
    </row>
    <row r="115" spans="1:4">
      <c r="A115" s="19" t="s">
        <v>59</v>
      </c>
      <c r="B115" s="20">
        <v>2017</v>
      </c>
      <c r="C115" s="19" t="s">
        <v>10</v>
      </c>
      <c r="D115" s="21">
        <v>1700</v>
      </c>
    </row>
    <row r="116" spans="1:4">
      <c r="A116" s="15" t="s">
        <v>167</v>
      </c>
      <c r="B116" s="15">
        <v>2015</v>
      </c>
      <c r="C116" s="15" t="s">
        <v>10</v>
      </c>
      <c r="D116" s="16">
        <v>6000</v>
      </c>
    </row>
    <row r="117" spans="1:4">
      <c r="A117" s="17" t="s">
        <v>60</v>
      </c>
      <c r="B117" s="17">
        <v>2016</v>
      </c>
      <c r="C117" s="18" t="s">
        <v>10</v>
      </c>
      <c r="D117" s="17">
        <v>6000</v>
      </c>
    </row>
    <row r="118" spans="1:4">
      <c r="A118" s="19" t="s">
        <v>60</v>
      </c>
      <c r="B118" s="20">
        <v>2017</v>
      </c>
      <c r="C118" s="19" t="s">
        <v>10</v>
      </c>
      <c r="D118" s="21">
        <v>6000</v>
      </c>
    </row>
    <row r="119" spans="1:4">
      <c r="A119" s="15" t="s">
        <v>63</v>
      </c>
      <c r="B119" s="15">
        <v>2015</v>
      </c>
      <c r="C119" s="15" t="s">
        <v>17</v>
      </c>
      <c r="D119" s="16">
        <v>14000</v>
      </c>
    </row>
    <row r="120" spans="1:4">
      <c r="A120" s="17" t="s">
        <v>63</v>
      </c>
      <c r="B120" s="17">
        <v>2016</v>
      </c>
      <c r="C120" s="18" t="s">
        <v>17</v>
      </c>
      <c r="D120" s="17">
        <v>14000</v>
      </c>
    </row>
    <row r="121" spans="1:4">
      <c r="A121" s="19" t="s">
        <v>63</v>
      </c>
      <c r="B121" s="20">
        <v>2017</v>
      </c>
      <c r="C121" s="19" t="s">
        <v>17</v>
      </c>
      <c r="D121" s="21">
        <v>12000</v>
      </c>
    </row>
    <row r="122" spans="1:4">
      <c r="A122" s="15" t="s">
        <v>61</v>
      </c>
      <c r="B122" s="15">
        <v>2015</v>
      </c>
      <c r="C122" s="15" t="s">
        <v>10</v>
      </c>
      <c r="D122" s="16">
        <f>SUM(37500+17200)</f>
        <v>54700</v>
      </c>
    </row>
    <row r="123" spans="1:4">
      <c r="A123" s="17" t="s">
        <v>61</v>
      </c>
      <c r="B123" s="17">
        <v>2016</v>
      </c>
      <c r="C123" s="18" t="s">
        <v>10</v>
      </c>
      <c r="D123" s="17">
        <v>54200</v>
      </c>
    </row>
    <row r="124" spans="1:4">
      <c r="A124" s="19" t="s">
        <v>61</v>
      </c>
      <c r="B124" s="20">
        <v>2017</v>
      </c>
      <c r="C124" s="19" t="s">
        <v>10</v>
      </c>
      <c r="D124" s="21">
        <v>53300</v>
      </c>
    </row>
    <row r="125" spans="1:4">
      <c r="A125" s="15" t="s">
        <v>137</v>
      </c>
      <c r="B125" s="15">
        <v>2015</v>
      </c>
      <c r="C125" s="15" t="s">
        <v>10</v>
      </c>
      <c r="D125" s="16">
        <v>103100</v>
      </c>
    </row>
    <row r="126" spans="1:4">
      <c r="A126" s="17" t="s">
        <v>102</v>
      </c>
      <c r="B126" s="17">
        <v>2016</v>
      </c>
      <c r="C126" s="18" t="s">
        <v>10</v>
      </c>
      <c r="D126" s="17">
        <v>99100</v>
      </c>
    </row>
    <row r="127" spans="1:4">
      <c r="A127" s="19" t="s">
        <v>62</v>
      </c>
      <c r="B127" s="20">
        <v>2017</v>
      </c>
      <c r="C127" s="19" t="s">
        <v>10</v>
      </c>
      <c r="D127" s="21">
        <v>98500</v>
      </c>
    </row>
    <row r="128" spans="1:4">
      <c r="A128" s="15" t="s">
        <v>103</v>
      </c>
      <c r="B128" s="15">
        <v>2015</v>
      </c>
      <c r="C128" s="15" t="s">
        <v>127</v>
      </c>
      <c r="D128" s="16">
        <v>9000</v>
      </c>
    </row>
    <row r="129" spans="1:4">
      <c r="A129" s="17" t="s">
        <v>103</v>
      </c>
      <c r="B129" s="17">
        <v>2016</v>
      </c>
      <c r="C129" s="18" t="s">
        <v>26</v>
      </c>
      <c r="D129" s="17">
        <v>10000</v>
      </c>
    </row>
    <row r="130" spans="1:4">
      <c r="A130" s="19" t="s">
        <v>64</v>
      </c>
      <c r="B130" s="20">
        <v>2017</v>
      </c>
      <c r="C130" s="19" t="s">
        <v>26</v>
      </c>
      <c r="D130" s="21">
        <v>10000</v>
      </c>
    </row>
    <row r="131" spans="1:4">
      <c r="A131" s="15" t="s">
        <v>104</v>
      </c>
      <c r="B131" s="15">
        <v>2015</v>
      </c>
      <c r="C131" s="15" t="s">
        <v>146</v>
      </c>
      <c r="D131" s="16">
        <v>22000</v>
      </c>
    </row>
    <row r="132" spans="1:4">
      <c r="A132" s="17" t="s">
        <v>104</v>
      </c>
      <c r="B132" s="17">
        <v>2016</v>
      </c>
      <c r="C132" s="18" t="s">
        <v>47</v>
      </c>
      <c r="D132" s="17">
        <v>22000</v>
      </c>
    </row>
    <row r="133" spans="1:4">
      <c r="A133" s="19" t="s">
        <v>65</v>
      </c>
      <c r="B133" s="20">
        <v>2017</v>
      </c>
      <c r="C133" s="19" t="s">
        <v>47</v>
      </c>
      <c r="D133" s="21">
        <v>22000</v>
      </c>
    </row>
    <row r="134" spans="1:4">
      <c r="A134" s="15" t="s">
        <v>130</v>
      </c>
      <c r="B134" s="15">
        <v>2015</v>
      </c>
      <c r="C134" s="15" t="s">
        <v>67</v>
      </c>
      <c r="D134" s="16">
        <v>2000</v>
      </c>
    </row>
    <row r="135" spans="1:4">
      <c r="A135" s="17" t="s">
        <v>105</v>
      </c>
      <c r="B135" s="17">
        <v>2016</v>
      </c>
      <c r="C135" s="18" t="s">
        <v>67</v>
      </c>
      <c r="D135" s="17">
        <v>2000</v>
      </c>
    </row>
    <row r="136" spans="1:4">
      <c r="A136" s="19" t="s">
        <v>66</v>
      </c>
      <c r="B136" s="20">
        <v>2017</v>
      </c>
      <c r="C136" s="19" t="s">
        <v>67</v>
      </c>
      <c r="D136" s="21">
        <v>1000</v>
      </c>
    </row>
    <row r="137" spans="1:4">
      <c r="A137" s="15" t="s">
        <v>106</v>
      </c>
      <c r="B137" s="15">
        <v>2015</v>
      </c>
      <c r="C137" s="15" t="s">
        <v>10</v>
      </c>
      <c r="D137" s="16">
        <v>31400</v>
      </c>
    </row>
    <row r="138" spans="1:4">
      <c r="A138" s="17" t="s">
        <v>106</v>
      </c>
      <c r="B138" s="17">
        <v>2016</v>
      </c>
      <c r="C138" s="18" t="s">
        <v>10</v>
      </c>
      <c r="D138" s="17">
        <v>34400</v>
      </c>
    </row>
    <row r="139" spans="1:4">
      <c r="A139" s="19" t="s">
        <v>106</v>
      </c>
      <c r="B139" s="20">
        <v>2017</v>
      </c>
      <c r="C139" s="19" t="s">
        <v>10</v>
      </c>
      <c r="D139" s="21">
        <v>33000</v>
      </c>
    </row>
    <row r="140" spans="1:4">
      <c r="A140" s="15" t="s">
        <v>138</v>
      </c>
      <c r="B140" s="15">
        <v>2015</v>
      </c>
      <c r="C140" s="15" t="s">
        <v>47</v>
      </c>
      <c r="D140" s="16">
        <v>22000</v>
      </c>
    </row>
    <row r="141" spans="1:4">
      <c r="A141" s="17" t="s">
        <v>69</v>
      </c>
      <c r="B141" s="17">
        <v>2016</v>
      </c>
      <c r="C141" s="18" t="s">
        <v>47</v>
      </c>
      <c r="D141" s="17">
        <v>21500</v>
      </c>
    </row>
    <row r="142" spans="1:4">
      <c r="A142" s="19" t="s">
        <v>69</v>
      </c>
      <c r="B142" s="20">
        <v>2017</v>
      </c>
      <c r="C142" s="19" t="s">
        <v>47</v>
      </c>
      <c r="D142" s="21">
        <v>21500</v>
      </c>
    </row>
    <row r="143" spans="1:4">
      <c r="A143" s="15" t="s">
        <v>107</v>
      </c>
      <c r="B143" s="15">
        <v>2015</v>
      </c>
      <c r="C143" s="15" t="s">
        <v>164</v>
      </c>
      <c r="D143" s="16">
        <v>13000</v>
      </c>
    </row>
    <row r="144" spans="1:4">
      <c r="A144" s="17" t="s">
        <v>107</v>
      </c>
      <c r="B144" s="17">
        <v>2016</v>
      </c>
      <c r="C144" s="18" t="s">
        <v>20</v>
      </c>
      <c r="D144" s="17">
        <v>10000</v>
      </c>
    </row>
    <row r="145" spans="1:4">
      <c r="A145" s="19" t="s">
        <v>107</v>
      </c>
      <c r="B145" s="20">
        <v>2017</v>
      </c>
      <c r="C145" s="19" t="s">
        <v>20</v>
      </c>
      <c r="D145" s="21">
        <v>7000</v>
      </c>
    </row>
    <row r="146" spans="1:4">
      <c r="A146" s="15" t="s">
        <v>139</v>
      </c>
      <c r="B146" s="15">
        <v>2015</v>
      </c>
      <c r="C146" s="15" t="s">
        <v>10</v>
      </c>
      <c r="D146" s="16">
        <f>SUM(2300+229500+217200+267410)</f>
        <v>716410</v>
      </c>
    </row>
    <row r="147" spans="1:4">
      <c r="A147" s="17" t="s">
        <v>71</v>
      </c>
      <c r="B147" s="17">
        <v>2016</v>
      </c>
      <c r="C147" s="18" t="s">
        <v>10</v>
      </c>
      <c r="D147" s="17">
        <v>709310</v>
      </c>
    </row>
    <row r="148" spans="1:4">
      <c r="A148" s="19" t="s">
        <v>71</v>
      </c>
      <c r="B148" s="20">
        <v>2017</v>
      </c>
      <c r="C148" s="19" t="s">
        <v>10</v>
      </c>
      <c r="D148" s="21">
        <v>729710</v>
      </c>
    </row>
    <row r="149" spans="1:4">
      <c r="A149" s="17" t="s">
        <v>72</v>
      </c>
      <c r="B149" s="17">
        <v>2016</v>
      </c>
      <c r="C149" s="18" t="s">
        <v>20</v>
      </c>
      <c r="D149" s="17">
        <v>3000</v>
      </c>
    </row>
    <row r="150" spans="1:4">
      <c r="A150" s="19" t="s">
        <v>72</v>
      </c>
      <c r="B150" s="20">
        <v>2017</v>
      </c>
      <c r="C150" s="19" t="s">
        <v>20</v>
      </c>
      <c r="D150" s="21">
        <v>3000</v>
      </c>
    </row>
    <row r="151" spans="1:4">
      <c r="A151" s="15" t="s">
        <v>73</v>
      </c>
      <c r="B151" s="15">
        <v>2015</v>
      </c>
      <c r="C151" s="15" t="s">
        <v>74</v>
      </c>
      <c r="D151" s="15">
        <f>SUM(450000+50000)</f>
        <v>500000</v>
      </c>
    </row>
    <row r="152" spans="1:4">
      <c r="A152" s="17" t="s">
        <v>73</v>
      </c>
      <c r="B152" s="17">
        <v>2016</v>
      </c>
      <c r="C152" s="18" t="s">
        <v>74</v>
      </c>
      <c r="D152" s="17">
        <v>500000</v>
      </c>
    </row>
    <row r="153" spans="1:4">
      <c r="A153" s="19" t="s">
        <v>73</v>
      </c>
      <c r="B153" s="20">
        <v>2017</v>
      </c>
      <c r="C153" s="19" t="s">
        <v>74</v>
      </c>
      <c r="D153" s="21">
        <v>495000</v>
      </c>
    </row>
    <row r="154" spans="1:4">
      <c r="A154" s="15" t="s">
        <v>75</v>
      </c>
      <c r="B154" s="15">
        <v>2015</v>
      </c>
      <c r="C154" s="15" t="s">
        <v>10</v>
      </c>
      <c r="D154" s="16">
        <f xml:space="preserve"> SUM(124300+2000+82000)</f>
        <v>208300</v>
      </c>
    </row>
    <row r="155" spans="1:4">
      <c r="A155" s="17" t="s">
        <v>75</v>
      </c>
      <c r="B155" s="17">
        <v>2016</v>
      </c>
      <c r="C155" s="18" t="s">
        <v>10</v>
      </c>
      <c r="D155" s="17">
        <v>216800</v>
      </c>
    </row>
    <row r="156" spans="1:4">
      <c r="A156" s="19" t="s">
        <v>75</v>
      </c>
      <c r="B156" s="20">
        <v>2017</v>
      </c>
      <c r="C156" s="19" t="s">
        <v>10</v>
      </c>
      <c r="D156" s="21">
        <v>210500</v>
      </c>
    </row>
    <row r="157" spans="1:4">
      <c r="A157" s="15" t="s">
        <v>76</v>
      </c>
      <c r="B157" s="15">
        <v>2015</v>
      </c>
      <c r="C157" s="15" t="s">
        <v>10</v>
      </c>
      <c r="D157" s="16">
        <v>33400</v>
      </c>
    </row>
    <row r="158" spans="1:4">
      <c r="A158" s="17" t="s">
        <v>76</v>
      </c>
      <c r="B158" s="17">
        <v>2016</v>
      </c>
      <c r="C158" s="18" t="s">
        <v>10</v>
      </c>
      <c r="D158" s="17">
        <v>32800</v>
      </c>
    </row>
    <row r="159" spans="1:4">
      <c r="A159" s="19" t="s">
        <v>76</v>
      </c>
      <c r="B159" s="20">
        <v>2017</v>
      </c>
      <c r="C159" s="19" t="s">
        <v>10</v>
      </c>
      <c r="D159" s="21">
        <v>31600</v>
      </c>
    </row>
    <row r="160" spans="1:4">
      <c r="A160" s="15" t="s">
        <v>78</v>
      </c>
      <c r="B160" s="15">
        <v>2015</v>
      </c>
      <c r="C160" s="15" t="s">
        <v>10</v>
      </c>
      <c r="D160" s="16">
        <f>SUM(43000+15000)</f>
        <v>58000</v>
      </c>
    </row>
    <row r="161" spans="1:4">
      <c r="A161" s="17" t="s">
        <v>78</v>
      </c>
      <c r="B161" s="17">
        <v>2016</v>
      </c>
      <c r="C161" s="18" t="s">
        <v>10</v>
      </c>
      <c r="D161" s="17">
        <v>53500</v>
      </c>
    </row>
    <row r="162" spans="1:4">
      <c r="A162" s="19" t="s">
        <v>78</v>
      </c>
      <c r="B162" s="20">
        <v>2017</v>
      </c>
      <c r="C162" s="19" t="s">
        <v>10</v>
      </c>
      <c r="D162" s="21">
        <v>50000</v>
      </c>
    </row>
    <row r="163" spans="1:4">
      <c r="A163" s="15" t="s">
        <v>199</v>
      </c>
      <c r="B163" s="15">
        <v>2015</v>
      </c>
      <c r="C163" s="15" t="s">
        <v>145</v>
      </c>
      <c r="D163" s="16">
        <v>18000</v>
      </c>
    </row>
    <row r="164" spans="1:4">
      <c r="A164" s="17" t="s">
        <v>109</v>
      </c>
      <c r="B164" s="17">
        <v>2016</v>
      </c>
      <c r="C164" s="18" t="s">
        <v>47</v>
      </c>
      <c r="D164" s="17">
        <v>17000</v>
      </c>
    </row>
    <row r="165" spans="1:4">
      <c r="A165" s="19" t="s">
        <v>198</v>
      </c>
      <c r="B165" s="20">
        <v>2017</v>
      </c>
      <c r="C165" s="19" t="s">
        <v>47</v>
      </c>
      <c r="D165" s="21">
        <v>17000</v>
      </c>
    </row>
    <row r="166" spans="1:4">
      <c r="A166" s="15" t="s">
        <v>165</v>
      </c>
      <c r="B166" s="15">
        <v>2015</v>
      </c>
      <c r="C166" s="15" t="s">
        <v>182</v>
      </c>
      <c r="D166" s="16">
        <f>SUM(42000+77000)</f>
        <v>119000</v>
      </c>
    </row>
    <row r="167" spans="1:4">
      <c r="A167" s="17" t="s">
        <v>110</v>
      </c>
      <c r="B167" s="17">
        <v>2016</v>
      </c>
      <c r="C167" s="18" t="s">
        <v>183</v>
      </c>
      <c r="D167" s="17">
        <v>119000</v>
      </c>
    </row>
    <row r="168" spans="1:4">
      <c r="A168" s="19" t="s">
        <v>79</v>
      </c>
      <c r="B168" s="20">
        <v>2017</v>
      </c>
      <c r="C168" s="19" t="s">
        <v>183</v>
      </c>
      <c r="D168" s="21">
        <v>116000</v>
      </c>
    </row>
  </sheetData>
  <sortState ref="A3:D169">
    <sortCondition ref="A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G9" sqref="G9"/>
    </sheetView>
  </sheetViews>
  <sheetFormatPr defaultColWidth="11" defaultRowHeight="15.75"/>
  <cols>
    <col min="1" max="1" width="28.3125" customWidth="1"/>
    <col min="2" max="2" width="21.8125" customWidth="1"/>
    <col min="4" max="4" width="38.5" customWidth="1"/>
    <col min="5" max="5" width="12" bestFit="1" customWidth="1"/>
    <col min="7" max="7" width="33" customWidth="1"/>
    <col min="8" max="8" width="12" bestFit="1" customWidth="1"/>
  </cols>
  <sheetData>
    <row r="1" spans="1:8" ht="28.5">
      <c r="A1" s="85">
        <v>2015</v>
      </c>
      <c r="B1" s="85"/>
      <c r="C1" s="35"/>
      <c r="D1" s="86">
        <v>2016</v>
      </c>
      <c r="E1" s="86"/>
      <c r="F1" s="35"/>
      <c r="G1" s="87">
        <v>2017</v>
      </c>
      <c r="H1" s="87"/>
    </row>
    <row r="2" spans="1:8" ht="21">
      <c r="A2" s="48" t="s">
        <v>10</v>
      </c>
      <c r="B2" s="49">
        <v>1691510</v>
      </c>
      <c r="C2" s="35"/>
      <c r="D2" s="50" t="s">
        <v>10</v>
      </c>
      <c r="E2" s="48">
        <v>1631010</v>
      </c>
      <c r="F2" s="35"/>
      <c r="G2" s="50" t="s">
        <v>10</v>
      </c>
      <c r="H2" s="48">
        <v>1622510</v>
      </c>
    </row>
    <row r="3" spans="1:8" ht="21">
      <c r="A3" s="52" t="s">
        <v>178</v>
      </c>
      <c r="B3" s="52">
        <v>500000</v>
      </c>
      <c r="C3" s="35"/>
      <c r="D3" s="53" t="s">
        <v>74</v>
      </c>
      <c r="E3" s="52">
        <v>500000</v>
      </c>
      <c r="F3" s="35"/>
      <c r="G3" s="53" t="s">
        <v>74</v>
      </c>
      <c r="H3" s="52">
        <v>495000</v>
      </c>
    </row>
    <row r="4" spans="1:8" ht="21">
      <c r="A4" s="40" t="s">
        <v>145</v>
      </c>
      <c r="B4" s="41">
        <v>392000</v>
      </c>
      <c r="C4" s="35"/>
      <c r="D4" s="44" t="s">
        <v>33</v>
      </c>
      <c r="E4" s="42">
        <v>310000</v>
      </c>
      <c r="F4" s="35"/>
      <c r="G4" s="44" t="s">
        <v>33</v>
      </c>
      <c r="H4" s="42">
        <v>310000</v>
      </c>
    </row>
    <row r="5" spans="1:8" ht="21">
      <c r="A5" s="55" t="s">
        <v>126</v>
      </c>
      <c r="B5" s="56">
        <v>315000</v>
      </c>
      <c r="C5" s="35"/>
      <c r="D5" s="57" t="s">
        <v>26</v>
      </c>
      <c r="E5" s="55">
        <v>306000</v>
      </c>
      <c r="F5" s="35"/>
      <c r="G5" s="58" t="s">
        <v>24</v>
      </c>
      <c r="H5" s="59">
        <v>227800</v>
      </c>
    </row>
    <row r="6" spans="1:8" ht="21">
      <c r="A6" s="45" t="s">
        <v>123</v>
      </c>
      <c r="B6" s="46">
        <v>234700</v>
      </c>
      <c r="C6" s="35"/>
      <c r="D6" s="47" t="s">
        <v>24</v>
      </c>
      <c r="E6" s="45">
        <v>239700</v>
      </c>
      <c r="F6" s="35"/>
      <c r="G6" s="57" t="s">
        <v>26</v>
      </c>
      <c r="H6" s="55">
        <v>226000</v>
      </c>
    </row>
    <row r="7" spans="1:8" ht="21">
      <c r="A7" s="42" t="s">
        <v>160</v>
      </c>
      <c r="B7" s="43">
        <v>205500</v>
      </c>
      <c r="C7" s="35"/>
      <c r="D7" s="51" t="s">
        <v>47</v>
      </c>
      <c r="E7" s="54">
        <v>162500</v>
      </c>
      <c r="F7" s="35"/>
      <c r="G7" s="60" t="s">
        <v>47</v>
      </c>
      <c r="H7" s="61">
        <v>150500</v>
      </c>
    </row>
    <row r="8" spans="1:8" ht="21">
      <c r="A8" s="36" t="s">
        <v>166</v>
      </c>
      <c r="B8" s="36">
        <v>119000</v>
      </c>
      <c r="C8" s="35"/>
      <c r="D8" s="38" t="s">
        <v>183</v>
      </c>
      <c r="E8" s="36">
        <v>119000</v>
      </c>
      <c r="F8" s="35"/>
      <c r="G8" s="38" t="s">
        <v>183</v>
      </c>
      <c r="H8" s="36">
        <v>116000</v>
      </c>
    </row>
    <row r="9" spans="1:8" ht="21">
      <c r="A9" s="36" t="s">
        <v>245</v>
      </c>
      <c r="B9" s="36">
        <v>111460</v>
      </c>
      <c r="C9" s="35"/>
      <c r="D9" s="36" t="s">
        <v>245</v>
      </c>
      <c r="E9" s="36">
        <v>115603</v>
      </c>
      <c r="F9" s="35"/>
      <c r="G9" s="36" t="s">
        <v>245</v>
      </c>
      <c r="H9" s="36">
        <v>114603</v>
      </c>
    </row>
    <row r="10" spans="1:8" ht="21">
      <c r="A10" s="36" t="s">
        <v>152</v>
      </c>
      <c r="B10" s="36">
        <v>100000</v>
      </c>
      <c r="C10" s="35"/>
      <c r="D10" s="38" t="s">
        <v>49</v>
      </c>
      <c r="E10" s="36">
        <v>100000</v>
      </c>
      <c r="F10" s="35"/>
      <c r="G10" s="38" t="s">
        <v>49</v>
      </c>
      <c r="H10" s="36">
        <v>104000</v>
      </c>
    </row>
    <row r="11" spans="1:8" ht="21">
      <c r="A11" s="36" t="s">
        <v>168</v>
      </c>
      <c r="B11" s="36">
        <v>80000</v>
      </c>
      <c r="C11" s="35"/>
      <c r="D11" s="38" t="s">
        <v>36</v>
      </c>
      <c r="E11" s="36">
        <v>80000</v>
      </c>
      <c r="F11" s="35"/>
      <c r="G11" s="38" t="s">
        <v>36</v>
      </c>
      <c r="H11" s="36">
        <v>80000</v>
      </c>
    </row>
    <row r="12" spans="1:8" ht="21">
      <c r="A12" s="36" t="s">
        <v>179</v>
      </c>
      <c r="B12" s="36">
        <v>40000</v>
      </c>
      <c r="C12" s="35"/>
      <c r="D12" s="38" t="s">
        <v>57</v>
      </c>
      <c r="E12" s="36">
        <v>40000</v>
      </c>
      <c r="F12" s="35"/>
      <c r="G12" s="38" t="s">
        <v>57</v>
      </c>
      <c r="H12" s="36">
        <v>30000</v>
      </c>
    </row>
    <row r="13" spans="1:8" ht="21">
      <c r="A13" s="36" t="s">
        <v>180</v>
      </c>
      <c r="B13" s="36">
        <v>25000</v>
      </c>
      <c r="C13" s="35"/>
      <c r="D13" s="38" t="s">
        <v>180</v>
      </c>
      <c r="E13" s="36">
        <v>28000</v>
      </c>
      <c r="F13" s="35"/>
      <c r="G13" s="38" t="s">
        <v>180</v>
      </c>
      <c r="H13" s="36">
        <v>25000</v>
      </c>
    </row>
    <row r="14" spans="1:8" ht="21">
      <c r="A14" s="36" t="s">
        <v>175</v>
      </c>
      <c r="B14" s="37">
        <v>21500</v>
      </c>
      <c r="C14" s="35"/>
      <c r="D14" s="38" t="s">
        <v>17</v>
      </c>
      <c r="E14" s="36">
        <v>20500</v>
      </c>
      <c r="F14" s="35"/>
      <c r="G14" s="38" t="s">
        <v>17</v>
      </c>
      <c r="H14" s="36">
        <v>19500</v>
      </c>
    </row>
    <row r="15" spans="1:8" ht="21">
      <c r="A15" s="36" t="s">
        <v>164</v>
      </c>
      <c r="B15" s="36">
        <v>15000</v>
      </c>
      <c r="C15" s="35"/>
      <c r="D15" s="38" t="s">
        <v>20</v>
      </c>
      <c r="E15" s="36">
        <v>16000</v>
      </c>
      <c r="F15" s="35"/>
      <c r="G15" s="38" t="s">
        <v>20</v>
      </c>
      <c r="H15" s="36">
        <v>12000</v>
      </c>
    </row>
    <row r="16" spans="1:8" ht="21">
      <c r="A16" s="36" t="s">
        <v>170</v>
      </c>
      <c r="B16" s="37">
        <v>11000</v>
      </c>
      <c r="C16" s="35"/>
      <c r="D16" s="38" t="s">
        <v>67</v>
      </c>
      <c r="E16" s="36">
        <v>11000</v>
      </c>
      <c r="F16" s="35"/>
      <c r="G16" s="38" t="s">
        <v>4</v>
      </c>
      <c r="H16" s="36">
        <v>10000</v>
      </c>
    </row>
    <row r="17" spans="1:8" ht="21">
      <c r="A17" s="36" t="s">
        <v>177</v>
      </c>
      <c r="B17" s="36">
        <v>11000</v>
      </c>
      <c r="C17" s="35"/>
      <c r="D17" s="38" t="s">
        <v>4</v>
      </c>
      <c r="E17" s="36">
        <v>11000</v>
      </c>
      <c r="F17" s="35"/>
      <c r="G17" s="38" t="s">
        <v>45</v>
      </c>
      <c r="H17" s="36">
        <v>5000</v>
      </c>
    </row>
    <row r="18" spans="1:8" ht="21">
      <c r="A18" s="36" t="s">
        <v>173</v>
      </c>
      <c r="B18" s="36">
        <v>6000</v>
      </c>
      <c r="C18" s="35"/>
      <c r="D18" s="38" t="s">
        <v>45</v>
      </c>
      <c r="E18" s="36">
        <v>6000</v>
      </c>
      <c r="F18" s="35"/>
      <c r="G18" s="38" t="s">
        <v>12</v>
      </c>
      <c r="H18" s="36">
        <v>5000</v>
      </c>
    </row>
    <row r="19" spans="1:8" ht="21">
      <c r="A19" s="36" t="s">
        <v>174</v>
      </c>
      <c r="B19" s="36">
        <v>5000</v>
      </c>
      <c r="C19" s="35"/>
      <c r="D19" s="38" t="s">
        <v>28</v>
      </c>
      <c r="E19" s="36">
        <v>4000</v>
      </c>
      <c r="F19" s="35"/>
      <c r="G19" s="38" t="s">
        <v>55</v>
      </c>
      <c r="H19" s="36">
        <v>3000</v>
      </c>
    </row>
    <row r="20" spans="1:8" ht="21">
      <c r="A20" s="36" t="s">
        <v>176</v>
      </c>
      <c r="B20" s="37">
        <v>5000</v>
      </c>
      <c r="C20" s="35"/>
      <c r="D20" s="38" t="s">
        <v>12</v>
      </c>
      <c r="E20" s="36">
        <v>4000</v>
      </c>
      <c r="F20" s="35"/>
      <c r="G20" s="38" t="s">
        <v>31</v>
      </c>
      <c r="H20" s="36">
        <v>3000</v>
      </c>
    </row>
    <row r="21" spans="1:8" ht="21">
      <c r="A21" s="36" t="s">
        <v>169</v>
      </c>
      <c r="B21" s="36">
        <v>4000</v>
      </c>
      <c r="C21" s="35"/>
      <c r="D21" s="38" t="s">
        <v>22</v>
      </c>
      <c r="E21" s="36">
        <v>3000</v>
      </c>
      <c r="F21" s="35"/>
      <c r="G21" s="38" t="s">
        <v>67</v>
      </c>
      <c r="H21" s="36">
        <v>3000</v>
      </c>
    </row>
    <row r="22" spans="1:8" ht="21">
      <c r="A22" s="36" t="s">
        <v>143</v>
      </c>
      <c r="B22" s="36">
        <v>4000</v>
      </c>
      <c r="C22" s="35"/>
      <c r="D22" s="38" t="s">
        <v>31</v>
      </c>
      <c r="E22" s="36">
        <v>3000</v>
      </c>
      <c r="F22" s="35"/>
      <c r="G22" s="38" t="s">
        <v>22</v>
      </c>
      <c r="H22" s="36">
        <v>3000</v>
      </c>
    </row>
    <row r="23" spans="1:8" ht="21">
      <c r="A23" s="36" t="s">
        <v>171</v>
      </c>
      <c r="B23" s="36">
        <v>3000</v>
      </c>
      <c r="C23" s="35"/>
      <c r="D23" s="38" t="s">
        <v>55</v>
      </c>
      <c r="E23" s="36">
        <v>3000</v>
      </c>
      <c r="F23" s="35"/>
      <c r="G23" s="38" t="s">
        <v>184</v>
      </c>
      <c r="H23" s="36">
        <v>2000</v>
      </c>
    </row>
    <row r="24" spans="1:8" ht="21">
      <c r="A24" s="36" t="s">
        <v>172</v>
      </c>
      <c r="B24" s="36">
        <v>2000</v>
      </c>
      <c r="C24" s="35"/>
      <c r="D24" s="38" t="s">
        <v>184</v>
      </c>
      <c r="E24" s="36">
        <v>2000</v>
      </c>
      <c r="F24" s="35"/>
      <c r="G24" s="38" t="s">
        <v>28</v>
      </c>
      <c r="H24" s="36">
        <v>2000</v>
      </c>
    </row>
    <row r="25" spans="1:8" ht="21">
      <c r="A25" s="36" t="s">
        <v>181</v>
      </c>
      <c r="B25" s="37">
        <v>2000</v>
      </c>
      <c r="C25" s="35"/>
      <c r="D25" s="38" t="s">
        <v>148</v>
      </c>
      <c r="E25" s="36">
        <v>2000</v>
      </c>
      <c r="F25" s="35"/>
      <c r="G25" s="38" t="s">
        <v>81</v>
      </c>
      <c r="H25" s="36">
        <v>500</v>
      </c>
    </row>
    <row r="26" spans="1:8" ht="21">
      <c r="A26" s="36" t="s">
        <v>8</v>
      </c>
      <c r="B26" s="36">
        <v>1000</v>
      </c>
      <c r="C26" s="35"/>
      <c r="D26" s="38" t="s">
        <v>8</v>
      </c>
      <c r="E26" s="36">
        <v>1000</v>
      </c>
      <c r="F26" s="35"/>
      <c r="G26" s="38" t="s">
        <v>8</v>
      </c>
      <c r="H26" s="36">
        <v>500</v>
      </c>
    </row>
    <row r="27" spans="1:8" ht="21">
      <c r="A27" s="62" t="s">
        <v>81</v>
      </c>
      <c r="B27" s="62">
        <v>500</v>
      </c>
      <c r="C27" s="35"/>
      <c r="D27" s="63" t="s">
        <v>81</v>
      </c>
      <c r="E27" s="62">
        <v>500</v>
      </c>
      <c r="F27" s="35"/>
      <c r="G27" s="64"/>
      <c r="H27" s="64"/>
    </row>
    <row r="28" spans="1:8" ht="21">
      <c r="A28" s="65" t="s">
        <v>80</v>
      </c>
      <c r="B28" s="65">
        <v>3973200</v>
      </c>
      <c r="C28" s="39"/>
      <c r="D28" s="65" t="s">
        <v>80</v>
      </c>
      <c r="E28" s="65">
        <v>3761813</v>
      </c>
      <c r="F28" s="39"/>
      <c r="G28" s="65" t="s">
        <v>80</v>
      </c>
      <c r="H28" s="65">
        <v>3595613</v>
      </c>
    </row>
    <row r="29" spans="1:8">
      <c r="A29" s="35"/>
      <c r="B29" s="35"/>
      <c r="C29" s="35"/>
      <c r="D29" s="35"/>
      <c r="E29" s="35"/>
      <c r="F29" s="35"/>
      <c r="G29" s="35"/>
      <c r="H29" s="35"/>
    </row>
    <row r="30" spans="1:8">
      <c r="A30" s="35"/>
      <c r="B30" s="35"/>
      <c r="C30" s="35"/>
      <c r="D30" s="35"/>
      <c r="E30" s="35"/>
      <c r="F30" s="35"/>
      <c r="G30" s="35"/>
      <c r="H30" s="35"/>
    </row>
    <row r="31" spans="1:8" ht="21">
      <c r="A31" s="88" t="s">
        <v>208</v>
      </c>
      <c r="B31" s="88"/>
      <c r="C31" s="35"/>
      <c r="D31" s="89" t="s">
        <v>208</v>
      </c>
      <c r="E31" s="89"/>
      <c r="F31" s="35"/>
      <c r="G31" s="90" t="s">
        <v>208</v>
      </c>
      <c r="H31" s="90"/>
    </row>
    <row r="32" spans="1:8" ht="21">
      <c r="A32" s="36" t="s">
        <v>10</v>
      </c>
      <c r="B32" s="66">
        <f>B2/B28</f>
        <v>0.42572989026477398</v>
      </c>
      <c r="C32" s="67"/>
      <c r="D32" s="36" t="s">
        <v>10</v>
      </c>
      <c r="E32" s="66">
        <f>E2/E28</f>
        <v>0.43357019607301056</v>
      </c>
      <c r="F32" s="67"/>
      <c r="G32" s="36" t="s">
        <v>10</v>
      </c>
      <c r="H32" s="66">
        <f>H2/H28</f>
        <v>0.45124711697282216</v>
      </c>
    </row>
    <row r="33" spans="1:8" ht="21">
      <c r="A33" s="36" t="s">
        <v>74</v>
      </c>
      <c r="B33" s="66">
        <f>B3/B28</f>
        <v>0.12584314909896305</v>
      </c>
      <c r="C33" s="67"/>
      <c r="D33" s="36" t="s">
        <v>74</v>
      </c>
      <c r="E33" s="66">
        <f>E3/E28</f>
        <v>0.13291463451266716</v>
      </c>
      <c r="F33" s="67"/>
      <c r="G33" s="36" t="s">
        <v>74</v>
      </c>
      <c r="H33" s="66">
        <f>H3/H28</f>
        <v>0.13766776346620174</v>
      </c>
    </row>
    <row r="34" spans="1:8" ht="21">
      <c r="A34" s="36" t="s">
        <v>47</v>
      </c>
      <c r="B34" s="66">
        <f>B4/B28</f>
        <v>9.8661028893587036E-2</v>
      </c>
      <c r="C34" s="67"/>
      <c r="D34" s="36" t="s">
        <v>33</v>
      </c>
      <c r="E34" s="66">
        <f>E4/E28</f>
        <v>8.2407073397853636E-2</v>
      </c>
      <c r="F34" s="67"/>
      <c r="G34" s="36" t="s">
        <v>33</v>
      </c>
      <c r="H34" s="66">
        <f>H4/H28</f>
        <v>8.6216175100045533E-2</v>
      </c>
    </row>
    <row r="35" spans="1:8" ht="21">
      <c r="A35" s="36" t="s">
        <v>26</v>
      </c>
      <c r="B35" s="66">
        <f>B5/B28</f>
        <v>7.9281183932346719E-2</v>
      </c>
      <c r="C35" s="67"/>
      <c r="D35" s="36" t="s">
        <v>26</v>
      </c>
      <c r="E35" s="66">
        <f>E5/E28</f>
        <v>8.1343756321752309E-2</v>
      </c>
      <c r="F35" s="67"/>
      <c r="G35" s="36" t="s">
        <v>24</v>
      </c>
      <c r="H35" s="66">
        <f>H5/H28</f>
        <v>6.3354982863839907E-2</v>
      </c>
    </row>
    <row r="36" spans="1:8" ht="21">
      <c r="A36" s="36" t="s">
        <v>24</v>
      </c>
      <c r="B36" s="66">
        <f>B6/B28</f>
        <v>5.9070774187053254E-2</v>
      </c>
      <c r="C36" s="67"/>
      <c r="D36" s="36" t="s">
        <v>24</v>
      </c>
      <c r="E36" s="66">
        <f>E6/E28</f>
        <v>6.3719275785372634E-2</v>
      </c>
      <c r="F36" s="67"/>
      <c r="G36" s="36" t="s">
        <v>26</v>
      </c>
      <c r="H36" s="66">
        <f>H6/H28</f>
        <v>6.2854372814871898E-2</v>
      </c>
    </row>
    <row r="37" spans="1:8" ht="21">
      <c r="A37" s="36" t="s">
        <v>33</v>
      </c>
      <c r="B37" s="66">
        <f>B7/B28</f>
        <v>5.1721534279673811E-2</v>
      </c>
      <c r="C37" s="67"/>
      <c r="D37" s="36" t="s">
        <v>47</v>
      </c>
      <c r="E37" s="66">
        <f>E7/E28</f>
        <v>4.3197256216616825E-2</v>
      </c>
      <c r="F37" s="67"/>
      <c r="G37" s="36" t="s">
        <v>47</v>
      </c>
      <c r="H37" s="66">
        <f>H7/H28</f>
        <v>4.1856562427602745E-2</v>
      </c>
    </row>
    <row r="38" spans="1:8" ht="21">
      <c r="A38" s="68"/>
      <c r="B38" s="68"/>
      <c r="C38" s="67"/>
      <c r="D38" s="68"/>
      <c r="E38" s="68"/>
      <c r="F38" s="67"/>
      <c r="G38" s="68"/>
      <c r="H38" s="68"/>
    </row>
    <row r="39" spans="1:8" ht="21">
      <c r="A39" s="88" t="s">
        <v>209</v>
      </c>
      <c r="B39" s="88"/>
      <c r="C39" s="67"/>
      <c r="D39" s="89" t="s">
        <v>209</v>
      </c>
      <c r="E39" s="89"/>
      <c r="F39" s="67"/>
      <c r="G39" s="90" t="s">
        <v>209</v>
      </c>
      <c r="H39" s="90"/>
    </row>
    <row r="40" spans="1:8" ht="21">
      <c r="A40" s="70">
        <f>SUM(B3:B7)</f>
        <v>1647200</v>
      </c>
      <c r="B40" s="69">
        <v>3973200</v>
      </c>
      <c r="C40" s="67"/>
      <c r="D40" s="70">
        <f>SUM(E3:E7)</f>
        <v>1518200</v>
      </c>
      <c r="E40" s="69">
        <v>3761813</v>
      </c>
      <c r="F40" s="67"/>
      <c r="G40" s="70">
        <f>SUM(H3:H7)</f>
        <v>1409300</v>
      </c>
      <c r="H40" s="69">
        <v>3595613</v>
      </c>
    </row>
    <row r="41" spans="1:8" ht="21">
      <c r="A41" s="91">
        <f>A40/B40</f>
        <v>0.41457767039162385</v>
      </c>
      <c r="B41" s="91"/>
      <c r="C41" s="67"/>
      <c r="D41" s="92">
        <f>D40/E40</f>
        <v>0.40358199623426255</v>
      </c>
      <c r="E41" s="93"/>
      <c r="F41" s="67"/>
      <c r="G41" s="92">
        <f>G40/H40</f>
        <v>0.39194985667256182</v>
      </c>
      <c r="H41" s="93"/>
    </row>
    <row r="42" spans="1:8" ht="21">
      <c r="A42" s="68"/>
      <c r="B42" s="68"/>
      <c r="C42" s="67"/>
      <c r="D42" s="68"/>
      <c r="E42" s="68"/>
      <c r="F42" s="67"/>
      <c r="G42" s="68"/>
      <c r="H42" s="68"/>
    </row>
    <row r="43" spans="1:8" ht="21">
      <c r="A43" s="88" t="s">
        <v>210</v>
      </c>
      <c r="B43" s="88"/>
      <c r="C43" s="67"/>
      <c r="D43" s="89" t="s">
        <v>210</v>
      </c>
      <c r="E43" s="89"/>
      <c r="F43" s="67"/>
      <c r="G43" s="90" t="s">
        <v>210</v>
      </c>
      <c r="H43" s="90"/>
    </row>
    <row r="44" spans="1:8" ht="21">
      <c r="A44" s="36" t="s">
        <v>74</v>
      </c>
      <c r="B44" s="66">
        <f>B3/A40</f>
        <v>0.30354541039339483</v>
      </c>
      <c r="C44" s="67"/>
      <c r="D44" s="36" t="s">
        <v>74</v>
      </c>
      <c r="E44" s="66">
        <f>E3/D40</f>
        <v>0.32933737320511131</v>
      </c>
      <c r="F44" s="67"/>
      <c r="G44" s="36" t="s">
        <v>74</v>
      </c>
      <c r="H44" s="66">
        <f>H3/G40</f>
        <v>0.35123820336337186</v>
      </c>
    </row>
    <row r="45" spans="1:8" ht="21">
      <c r="A45" s="36" t="s">
        <v>47</v>
      </c>
      <c r="B45" s="66">
        <f>B4/A40</f>
        <v>0.23797960174842156</v>
      </c>
      <c r="C45" s="67"/>
      <c r="D45" s="36" t="s">
        <v>33</v>
      </c>
      <c r="E45" s="66">
        <f>E4/D40</f>
        <v>0.20418917138716902</v>
      </c>
      <c r="F45" s="67"/>
      <c r="G45" s="36" t="s">
        <v>33</v>
      </c>
      <c r="H45" s="66">
        <f>H4/G40</f>
        <v>0.21996735968211167</v>
      </c>
    </row>
    <row r="46" spans="1:8" ht="21">
      <c r="A46" s="36" t="s">
        <v>26</v>
      </c>
      <c r="B46" s="66">
        <f>B5/A40</f>
        <v>0.19123360854783875</v>
      </c>
      <c r="C46" s="67"/>
      <c r="D46" s="36" t="s">
        <v>26</v>
      </c>
      <c r="E46" s="66">
        <f>E5/D40</f>
        <v>0.20155447240152813</v>
      </c>
      <c r="F46" s="67"/>
      <c r="G46" s="36" t="s">
        <v>24</v>
      </c>
      <c r="H46" s="66">
        <f>H5/G40</f>
        <v>0.16164053075995174</v>
      </c>
    </row>
    <row r="47" spans="1:8" ht="21">
      <c r="A47" s="36" t="s">
        <v>24</v>
      </c>
      <c r="B47" s="66">
        <f>B6/A40</f>
        <v>0.14248421563865954</v>
      </c>
      <c r="C47" s="67"/>
      <c r="D47" s="36" t="s">
        <v>24</v>
      </c>
      <c r="E47" s="66">
        <f>E6/D40</f>
        <v>0.15788433671453037</v>
      </c>
      <c r="F47" s="67"/>
      <c r="G47" s="36" t="s">
        <v>26</v>
      </c>
      <c r="H47" s="66">
        <f>H6/G40</f>
        <v>0.16036330092953949</v>
      </c>
    </row>
    <row r="48" spans="1:8" ht="21">
      <c r="A48" s="36" t="s">
        <v>33</v>
      </c>
      <c r="B48" s="66">
        <f>B7/A40</f>
        <v>0.12475716367168528</v>
      </c>
      <c r="C48" s="67"/>
      <c r="D48" s="36" t="s">
        <v>47</v>
      </c>
      <c r="E48" s="66">
        <f>E7/D40</f>
        <v>0.10703464629166118</v>
      </c>
      <c r="F48" s="67"/>
      <c r="G48" s="36" t="s">
        <v>47</v>
      </c>
      <c r="H48" s="66">
        <f>H7/G40</f>
        <v>0.10679060526502519</v>
      </c>
    </row>
    <row r="49" spans="1:8" ht="21">
      <c r="A49" s="68"/>
      <c r="B49" s="68"/>
      <c r="C49" s="67"/>
      <c r="D49" s="68"/>
      <c r="E49" s="68"/>
      <c r="F49" s="67"/>
      <c r="G49" s="68"/>
      <c r="H49" s="68"/>
    </row>
    <row r="50" spans="1:8" ht="21">
      <c r="A50" s="88" t="s">
        <v>211</v>
      </c>
      <c r="B50" s="88"/>
      <c r="C50" s="35"/>
      <c r="D50" s="89" t="s">
        <v>211</v>
      </c>
      <c r="E50" s="89"/>
      <c r="F50" s="35"/>
      <c r="G50" s="90" t="s">
        <v>211</v>
      </c>
      <c r="H50" s="90"/>
    </row>
    <row r="51" spans="1:8" ht="21">
      <c r="A51" s="70">
        <v>21500</v>
      </c>
      <c r="B51" s="69">
        <v>3973200</v>
      </c>
      <c r="C51" s="35"/>
      <c r="D51" s="70">
        <v>20500</v>
      </c>
      <c r="E51" s="69">
        <v>3761813</v>
      </c>
      <c r="F51" s="35"/>
      <c r="G51" s="70">
        <v>19500</v>
      </c>
      <c r="H51" s="69">
        <v>3595613</v>
      </c>
    </row>
    <row r="52" spans="1:8" ht="21">
      <c r="A52" s="91">
        <f>A51/B51</f>
        <v>5.411255411255411E-3</v>
      </c>
      <c r="B52" s="91"/>
      <c r="C52" s="35"/>
      <c r="D52" s="91">
        <f>D51/E51</f>
        <v>5.4495000150193533E-3</v>
      </c>
      <c r="E52" s="91"/>
      <c r="F52" s="35"/>
      <c r="G52" s="91">
        <f>G51/H51</f>
        <v>5.4232755304867352E-3</v>
      </c>
      <c r="H52" s="91"/>
    </row>
  </sheetData>
  <mergeCells count="21">
    <mergeCell ref="A43:B43"/>
    <mergeCell ref="D43:E43"/>
    <mergeCell ref="G43:H43"/>
    <mergeCell ref="A50:B50"/>
    <mergeCell ref="A52:B52"/>
    <mergeCell ref="D50:E50"/>
    <mergeCell ref="D52:E52"/>
    <mergeCell ref="G50:H50"/>
    <mergeCell ref="G52:H52"/>
    <mergeCell ref="A39:B39"/>
    <mergeCell ref="D39:E39"/>
    <mergeCell ref="G39:H39"/>
    <mergeCell ref="A41:B41"/>
    <mergeCell ref="D41:E41"/>
    <mergeCell ref="G41:H41"/>
    <mergeCell ref="A1:B1"/>
    <mergeCell ref="D1:E1"/>
    <mergeCell ref="G1:H1"/>
    <mergeCell ref="A31:B31"/>
    <mergeCell ref="D31:E31"/>
    <mergeCell ref="G31:H3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G13" sqref="G13"/>
    </sheetView>
  </sheetViews>
  <sheetFormatPr defaultColWidth="11" defaultRowHeight="15.75"/>
  <cols>
    <col min="1" max="1" width="40" customWidth="1"/>
    <col min="2" max="2" width="17.6875" customWidth="1"/>
    <col min="3" max="3" width="11.6875" customWidth="1"/>
    <col min="4" max="4" width="40.3125" customWidth="1"/>
    <col min="5" max="5" width="16.6875" customWidth="1"/>
    <col min="6" max="6" width="11" customWidth="1"/>
    <col min="7" max="7" width="39.5" customWidth="1"/>
    <col min="8" max="8" width="18.1875" customWidth="1"/>
    <col min="9" max="9" width="11.6875" customWidth="1"/>
  </cols>
  <sheetData>
    <row r="1" spans="1:9" ht="21">
      <c r="A1" s="94" t="s">
        <v>242</v>
      </c>
      <c r="B1" s="95"/>
      <c r="C1" s="95"/>
      <c r="D1" s="94" t="s">
        <v>243</v>
      </c>
      <c r="E1" s="94"/>
      <c r="F1" s="94"/>
      <c r="G1" s="94" t="s">
        <v>244</v>
      </c>
      <c r="H1" s="94"/>
      <c r="I1" s="94"/>
    </row>
    <row r="2" spans="1:9" ht="21">
      <c r="A2" s="71" t="s">
        <v>212</v>
      </c>
      <c r="B2" s="72" t="s">
        <v>213</v>
      </c>
      <c r="C2" s="73" t="s">
        <v>214</v>
      </c>
      <c r="D2" s="71" t="s">
        <v>212</v>
      </c>
      <c r="E2" s="74" t="s">
        <v>213</v>
      </c>
      <c r="F2" s="75" t="s">
        <v>214</v>
      </c>
      <c r="G2" s="76" t="s">
        <v>212</v>
      </c>
      <c r="H2" s="77" t="s">
        <v>213</v>
      </c>
      <c r="I2" s="75" t="s">
        <v>214</v>
      </c>
    </row>
    <row r="3" spans="1:9">
      <c r="A3" t="s">
        <v>215</v>
      </c>
      <c r="B3" t="s">
        <v>74</v>
      </c>
      <c r="C3" s="6">
        <v>450000</v>
      </c>
      <c r="D3" t="s">
        <v>215</v>
      </c>
      <c r="E3" t="s">
        <v>74</v>
      </c>
      <c r="F3" s="6">
        <v>450000</v>
      </c>
      <c r="G3" t="s">
        <v>215</v>
      </c>
      <c r="H3" t="s">
        <v>74</v>
      </c>
      <c r="I3" s="6">
        <v>450000</v>
      </c>
    </row>
    <row r="4" spans="1:9">
      <c r="A4" t="s">
        <v>216</v>
      </c>
      <c r="B4" t="s">
        <v>127</v>
      </c>
      <c r="C4" s="6">
        <v>290000</v>
      </c>
      <c r="D4" t="s">
        <v>217</v>
      </c>
      <c r="E4" t="s">
        <v>33</v>
      </c>
      <c r="F4" s="6">
        <v>280000</v>
      </c>
      <c r="G4" t="s">
        <v>217</v>
      </c>
      <c r="H4" t="s">
        <v>33</v>
      </c>
      <c r="I4" s="6">
        <v>280000</v>
      </c>
    </row>
    <row r="5" spans="1:9">
      <c r="A5" t="s">
        <v>218</v>
      </c>
      <c r="B5" t="s">
        <v>47</v>
      </c>
      <c r="C5" s="6">
        <v>230000</v>
      </c>
      <c r="D5" t="s">
        <v>216</v>
      </c>
      <c r="E5" t="s">
        <v>127</v>
      </c>
      <c r="F5" s="6">
        <v>280000</v>
      </c>
      <c r="G5" t="s">
        <v>139</v>
      </c>
      <c r="H5" t="s">
        <v>219</v>
      </c>
      <c r="I5" s="6">
        <v>206500</v>
      </c>
    </row>
    <row r="6" spans="1:9">
      <c r="A6" t="s">
        <v>139</v>
      </c>
      <c r="B6" t="s">
        <v>219</v>
      </c>
      <c r="C6" s="6">
        <v>217200</v>
      </c>
      <c r="D6" t="s">
        <v>139</v>
      </c>
      <c r="E6" t="s">
        <v>219</v>
      </c>
      <c r="F6" s="6">
        <v>216100</v>
      </c>
      <c r="G6" t="s">
        <v>220</v>
      </c>
      <c r="H6" t="s">
        <v>127</v>
      </c>
      <c r="I6" s="6">
        <v>200000</v>
      </c>
    </row>
    <row r="7" spans="1:9">
      <c r="A7" t="s">
        <v>221</v>
      </c>
      <c r="B7" t="s">
        <v>33</v>
      </c>
      <c r="C7" s="6">
        <v>175500</v>
      </c>
      <c r="D7" t="s">
        <v>222</v>
      </c>
      <c r="E7" t="s">
        <v>47</v>
      </c>
      <c r="F7" s="6">
        <v>100000</v>
      </c>
      <c r="G7" t="s">
        <v>222</v>
      </c>
      <c r="H7" t="s">
        <v>47</v>
      </c>
      <c r="I7" s="6">
        <v>90000</v>
      </c>
    </row>
    <row r="8" spans="1:9">
      <c r="A8" t="s">
        <v>223</v>
      </c>
      <c r="B8" t="s">
        <v>47</v>
      </c>
      <c r="C8" s="6">
        <v>100000</v>
      </c>
      <c r="D8" t="s">
        <v>140</v>
      </c>
      <c r="E8" t="s">
        <v>219</v>
      </c>
      <c r="F8" s="6">
        <v>90000</v>
      </c>
      <c r="G8" t="s">
        <v>140</v>
      </c>
      <c r="H8" t="s">
        <v>219</v>
      </c>
      <c r="I8" s="6">
        <v>90000</v>
      </c>
    </row>
    <row r="9" spans="1:9">
      <c r="A9" t="s">
        <v>75</v>
      </c>
      <c r="B9" t="s">
        <v>219</v>
      </c>
      <c r="C9" s="6">
        <v>82000</v>
      </c>
      <c r="D9" t="s">
        <v>112</v>
      </c>
      <c r="E9" t="s">
        <v>224</v>
      </c>
      <c r="F9" s="6">
        <v>80000</v>
      </c>
      <c r="G9" t="s">
        <v>112</v>
      </c>
      <c r="H9" t="s">
        <v>224</v>
      </c>
      <c r="I9" s="6">
        <v>80000</v>
      </c>
    </row>
    <row r="10" spans="1:9">
      <c r="A10" t="s">
        <v>112</v>
      </c>
      <c r="B10" t="s">
        <v>36</v>
      </c>
      <c r="C10" s="6">
        <v>80000</v>
      </c>
      <c r="D10" t="s">
        <v>225</v>
      </c>
      <c r="E10" t="s">
        <v>226</v>
      </c>
      <c r="F10" s="6">
        <v>77000</v>
      </c>
      <c r="G10" t="s">
        <v>225</v>
      </c>
      <c r="H10" t="s">
        <v>226</v>
      </c>
      <c r="I10" s="6">
        <v>77000</v>
      </c>
    </row>
    <row r="11" spans="1:9">
      <c r="A11" t="s">
        <v>225</v>
      </c>
      <c r="B11" t="s">
        <v>226</v>
      </c>
      <c r="C11" s="6">
        <v>77000</v>
      </c>
      <c r="D11" t="s">
        <v>227</v>
      </c>
      <c r="E11" t="s">
        <v>219</v>
      </c>
      <c r="F11" s="6">
        <v>63000</v>
      </c>
      <c r="G11" t="s">
        <v>227</v>
      </c>
      <c r="H11" t="s">
        <v>219</v>
      </c>
      <c r="I11" s="6">
        <v>58800</v>
      </c>
    </row>
    <row r="12" spans="1:9">
      <c r="A12" t="s">
        <v>227</v>
      </c>
      <c r="B12" t="s">
        <v>219</v>
      </c>
      <c r="C12" s="6">
        <v>55000</v>
      </c>
      <c r="D12" t="s">
        <v>228</v>
      </c>
      <c r="E12" t="s">
        <v>74</v>
      </c>
      <c r="F12" s="6">
        <v>50000</v>
      </c>
      <c r="G12" t="s">
        <v>228</v>
      </c>
      <c r="H12" t="s">
        <v>74</v>
      </c>
      <c r="I12" s="6">
        <v>45000</v>
      </c>
    </row>
    <row r="13" spans="1:9">
      <c r="A13" t="s">
        <v>228</v>
      </c>
      <c r="B13" t="s">
        <v>74</v>
      </c>
      <c r="C13" s="6">
        <v>50000</v>
      </c>
      <c r="D13" t="s">
        <v>229</v>
      </c>
      <c r="E13" t="s">
        <v>219</v>
      </c>
      <c r="F13" s="6">
        <v>48300</v>
      </c>
      <c r="G13" t="s">
        <v>230</v>
      </c>
      <c r="H13" t="s">
        <v>123</v>
      </c>
      <c r="I13" s="6">
        <v>39000</v>
      </c>
    </row>
    <row r="14" spans="1:9">
      <c r="A14" t="s">
        <v>124</v>
      </c>
      <c r="B14" t="s">
        <v>24</v>
      </c>
      <c r="C14" s="6">
        <v>46000</v>
      </c>
      <c r="D14" t="s">
        <v>124</v>
      </c>
      <c r="E14" t="s">
        <v>24</v>
      </c>
      <c r="F14" s="6">
        <v>47000</v>
      </c>
      <c r="G14" t="s">
        <v>231</v>
      </c>
      <c r="H14" t="s">
        <v>219</v>
      </c>
      <c r="I14" s="6">
        <v>32800</v>
      </c>
    </row>
    <row r="15" spans="1:9">
      <c r="A15" t="s">
        <v>231</v>
      </c>
      <c r="B15" t="s">
        <v>219</v>
      </c>
      <c r="C15" s="6">
        <v>43300</v>
      </c>
      <c r="D15" t="s">
        <v>56</v>
      </c>
      <c r="E15" t="s">
        <v>57</v>
      </c>
      <c r="F15" s="6">
        <v>40000</v>
      </c>
      <c r="G15" t="s">
        <v>232</v>
      </c>
      <c r="H15" t="s">
        <v>233</v>
      </c>
      <c r="I15" s="6">
        <v>30000</v>
      </c>
    </row>
    <row r="16" spans="1:9">
      <c r="A16" t="s">
        <v>56</v>
      </c>
      <c r="B16" t="s">
        <v>57</v>
      </c>
      <c r="C16" s="6">
        <v>40000</v>
      </c>
      <c r="D16" t="s">
        <v>38</v>
      </c>
      <c r="E16" t="s">
        <v>234</v>
      </c>
      <c r="F16" s="6">
        <v>15000</v>
      </c>
      <c r="G16" t="s">
        <v>48</v>
      </c>
      <c r="H16" t="s">
        <v>49</v>
      </c>
      <c r="I16" s="6">
        <v>30000</v>
      </c>
    </row>
    <row r="17" spans="1:9">
      <c r="A17" t="s">
        <v>38</v>
      </c>
      <c r="B17" t="s">
        <v>234</v>
      </c>
      <c r="C17" s="6">
        <v>15000</v>
      </c>
      <c r="D17" t="s">
        <v>63</v>
      </c>
      <c r="E17" t="s">
        <v>17</v>
      </c>
      <c r="F17" s="6">
        <v>14000</v>
      </c>
      <c r="G17" t="s">
        <v>38</v>
      </c>
      <c r="H17" t="s">
        <v>234</v>
      </c>
      <c r="I17" s="6">
        <v>15000</v>
      </c>
    </row>
    <row r="18" spans="1:9">
      <c r="A18" t="s">
        <v>108</v>
      </c>
      <c r="B18" t="s">
        <v>219</v>
      </c>
      <c r="C18" s="6">
        <v>15000</v>
      </c>
      <c r="D18" t="s">
        <v>235</v>
      </c>
      <c r="E18" t="s">
        <v>236</v>
      </c>
      <c r="F18" s="6">
        <v>8500</v>
      </c>
      <c r="G18" t="s">
        <v>63</v>
      </c>
      <c r="H18" t="s">
        <v>17</v>
      </c>
      <c r="I18" s="6">
        <v>12000</v>
      </c>
    </row>
    <row r="19" spans="1:9">
      <c r="A19" t="s">
        <v>63</v>
      </c>
      <c r="B19" t="s">
        <v>17</v>
      </c>
      <c r="C19" s="6">
        <v>14000</v>
      </c>
      <c r="D19" t="s">
        <v>108</v>
      </c>
      <c r="E19" t="s">
        <v>219</v>
      </c>
      <c r="F19" s="6">
        <v>7000</v>
      </c>
      <c r="G19" t="s">
        <v>235</v>
      </c>
      <c r="H19" t="s">
        <v>236</v>
      </c>
      <c r="I19" s="6">
        <v>8000</v>
      </c>
    </row>
    <row r="20" spans="1:9">
      <c r="A20" t="s">
        <v>235</v>
      </c>
      <c r="B20" t="s">
        <v>237</v>
      </c>
      <c r="C20" s="6">
        <v>8500</v>
      </c>
      <c r="D20" t="s">
        <v>68</v>
      </c>
      <c r="E20" t="s">
        <v>219</v>
      </c>
      <c r="F20" s="6">
        <v>2500</v>
      </c>
      <c r="G20" t="s">
        <v>68</v>
      </c>
      <c r="H20" t="s">
        <v>219</v>
      </c>
      <c r="I20" s="6">
        <v>2500</v>
      </c>
    </row>
    <row r="21" spans="1:9">
      <c r="A21" t="s">
        <v>238</v>
      </c>
      <c r="B21" t="s">
        <v>12</v>
      </c>
      <c r="C21" s="6">
        <v>3000</v>
      </c>
      <c r="D21" t="s">
        <v>51</v>
      </c>
      <c r="E21" t="s">
        <v>239</v>
      </c>
      <c r="F21" s="6">
        <v>2000</v>
      </c>
      <c r="G21" t="s">
        <v>149</v>
      </c>
      <c r="H21" t="s">
        <v>12</v>
      </c>
      <c r="I21" s="6">
        <v>2000</v>
      </c>
    </row>
    <row r="22" spans="1:9">
      <c r="A22" t="s">
        <v>51</v>
      </c>
      <c r="B22" t="s">
        <v>239</v>
      </c>
      <c r="C22" s="6">
        <v>2000</v>
      </c>
      <c r="D22" s="6" t="s">
        <v>238</v>
      </c>
      <c r="E22" s="78" t="s">
        <v>12</v>
      </c>
      <c r="F22" s="6">
        <v>1000</v>
      </c>
      <c r="G22" t="s">
        <v>51</v>
      </c>
      <c r="H22" t="s">
        <v>17</v>
      </c>
      <c r="I22" s="6">
        <v>2000</v>
      </c>
    </row>
    <row r="23" spans="1:9" ht="18">
      <c r="B23" s="79" t="s">
        <v>240</v>
      </c>
      <c r="C23" s="6">
        <f>SUM(C3:C22)</f>
        <v>1993500</v>
      </c>
      <c r="F23" s="6">
        <f>SUM(F3:F22)</f>
        <v>1871400</v>
      </c>
      <c r="G23" s="6"/>
      <c r="H23" s="80" t="s">
        <v>240</v>
      </c>
      <c r="I23" s="6">
        <f>SUM(I3:I22)</f>
        <v>1750600</v>
      </c>
    </row>
    <row r="25" spans="1:9" ht="18">
      <c r="A25" s="80" t="s">
        <v>241</v>
      </c>
    </row>
    <row r="26" spans="1:9">
      <c r="A26">
        <v>2015</v>
      </c>
      <c r="B26" s="81">
        <f>C23/3973200</f>
        <v>0.50173663545756564</v>
      </c>
    </row>
    <row r="27" spans="1:9">
      <c r="A27">
        <v>2016</v>
      </c>
      <c r="B27" s="82">
        <v>0.497</v>
      </c>
    </row>
    <row r="28" spans="1:9">
      <c r="A28">
        <v>2017</v>
      </c>
      <c r="B28" s="81">
        <v>0.48599999999999999</v>
      </c>
    </row>
    <row r="29" spans="1:9">
      <c r="B29" s="83"/>
    </row>
  </sheetData>
  <mergeCells count="3">
    <mergeCell ref="A1:C1"/>
    <mergeCell ref="D1:F1"/>
    <mergeCell ref="G1:I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Comparaison années</vt:lpstr>
      <vt:lpstr>Par asso 2015-2016-2017</vt:lpstr>
      <vt:lpstr>Top sports</vt:lpstr>
      <vt:lpstr>Haut niveau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 Rosset</dc:creator>
  <cp:lastModifiedBy>Gary Dagorn</cp:lastModifiedBy>
  <dcterms:created xsi:type="dcterms:W3CDTF">2017-05-23T15:08:03Z</dcterms:created>
  <dcterms:modified xsi:type="dcterms:W3CDTF">2017-05-31T19:49:44Z</dcterms:modified>
</cp:coreProperties>
</file>